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21825" windowHeight="13905"/>
  </bookViews>
  <sheets>
    <sheet name="Tabela El. Scalonych" sheetId="7" r:id="rId1"/>
    <sheet name="Kosztorys" sheetId="3" r:id="rId2"/>
    <sheet name="Przedmiar" sheetId="11" r:id="rId3"/>
  </sheets>
  <definedNames>
    <definedName name="_xlnm.Print_Area" localSheetId="0">'Tabela El. Scalonych'!$A$1:$E$47</definedName>
    <definedName name="_xlnm.Print_Titles" localSheetId="1">Kosztorys!$4:$4</definedName>
    <definedName name="_xlnm.Print_Titles" localSheetId="2">Przedmiar!$4:$4</definedName>
  </definedNames>
  <calcPr calcId="114210" fullCalcOnLoad="1"/>
</workbook>
</file>

<file path=xl/calcChain.xml><?xml version="1.0" encoding="utf-8"?>
<calcChain xmlns="http://schemas.openxmlformats.org/spreadsheetml/2006/main">
  <c r="H8" i="3"/>
  <c r="H9"/>
  <c r="H10"/>
  <c r="H11"/>
  <c r="H12"/>
  <c r="H13"/>
  <c r="H14"/>
  <c r="H15"/>
  <c r="H16"/>
  <c r="H17"/>
  <c r="H18"/>
  <c r="H19"/>
  <c r="H20"/>
  <c r="C6" i="7"/>
  <c r="H23" i="3"/>
  <c r="H24"/>
  <c r="H25"/>
  <c r="H26"/>
  <c r="H27"/>
  <c r="H28"/>
  <c r="H29"/>
  <c r="H30"/>
  <c r="H31"/>
  <c r="H32"/>
  <c r="H33"/>
  <c r="H34"/>
  <c r="H35"/>
  <c r="C7" i="7"/>
  <c r="H37" i="3"/>
  <c r="H38"/>
  <c r="H39"/>
  <c r="H40"/>
  <c r="H41"/>
  <c r="H42"/>
  <c r="H43"/>
  <c r="C8" i="7"/>
  <c r="H45" i="3"/>
  <c r="H46"/>
  <c r="H47"/>
  <c r="H48"/>
  <c r="H49"/>
  <c r="H50"/>
  <c r="H51"/>
  <c r="H52"/>
  <c r="H53"/>
  <c r="C9" i="7"/>
  <c r="H55" i="3"/>
  <c r="H56"/>
  <c r="H57"/>
  <c r="H58"/>
  <c r="H59"/>
  <c r="H60"/>
  <c r="H61"/>
  <c r="H62"/>
  <c r="H63"/>
  <c r="H64"/>
  <c r="H65"/>
  <c r="H66"/>
  <c r="C10" i="7"/>
  <c r="H68" i="3"/>
  <c r="H69"/>
  <c r="H70"/>
  <c r="H71"/>
  <c r="C11" i="7"/>
  <c r="H73" i="3"/>
  <c r="H74"/>
  <c r="H75"/>
  <c r="H76"/>
  <c r="H77"/>
  <c r="C12" i="7"/>
  <c r="H79" i="3"/>
  <c r="H80"/>
  <c r="H81"/>
  <c r="C13" i="7"/>
  <c r="H83" i="3"/>
  <c r="H84"/>
  <c r="H85"/>
  <c r="H86"/>
  <c r="C14" i="7"/>
  <c r="H88" i="3"/>
  <c r="H89"/>
  <c r="H90"/>
  <c r="H91"/>
  <c r="H92"/>
  <c r="H93"/>
  <c r="C15" i="7"/>
  <c r="H95" i="3"/>
  <c r="H96"/>
  <c r="H97"/>
  <c r="H98"/>
  <c r="C16" i="7"/>
  <c r="H100" i="3"/>
  <c r="H101"/>
  <c r="H102"/>
  <c r="H103"/>
  <c r="C17" i="7"/>
  <c r="H105" i="3"/>
  <c r="H106"/>
  <c r="H107"/>
  <c r="C18" i="7"/>
  <c r="C5"/>
  <c r="H111" i="3"/>
  <c r="H112"/>
  <c r="C20" i="7"/>
  <c r="H114" i="3"/>
  <c r="H115"/>
  <c r="H116"/>
  <c r="H117"/>
  <c r="H118"/>
  <c r="H119"/>
  <c r="H120"/>
  <c r="H121"/>
  <c r="H122"/>
  <c r="H123"/>
  <c r="H124"/>
  <c r="H125"/>
  <c r="H126"/>
  <c r="C21" i="7"/>
  <c r="H128" i="3"/>
  <c r="H129"/>
  <c r="H130"/>
  <c r="H131"/>
  <c r="H132"/>
  <c r="H133"/>
  <c r="H134"/>
  <c r="H135"/>
  <c r="H136"/>
  <c r="H137"/>
  <c r="H138"/>
  <c r="H139"/>
  <c r="H140"/>
  <c r="H141"/>
  <c r="C22" i="7"/>
  <c r="C19"/>
  <c r="H145" i="3"/>
  <c r="H146"/>
  <c r="H147"/>
  <c r="C24" i="7"/>
  <c r="H149" i="3"/>
  <c r="H150"/>
  <c r="H151"/>
  <c r="H152"/>
  <c r="H153"/>
  <c r="C25" i="7"/>
  <c r="H155" i="3"/>
  <c r="H156"/>
  <c r="H157"/>
  <c r="H158"/>
  <c r="H159"/>
  <c r="H160"/>
  <c r="C26" i="7"/>
  <c r="H162" i="3"/>
  <c r="H163"/>
  <c r="H164"/>
  <c r="C27" i="7"/>
  <c r="H166" i="3"/>
  <c r="H167"/>
  <c r="H168"/>
  <c r="H169"/>
  <c r="H170"/>
  <c r="H171"/>
  <c r="H172"/>
  <c r="C28" i="7"/>
  <c r="H174" i="3"/>
  <c r="H175"/>
  <c r="C29" i="7"/>
  <c r="H177" i="3"/>
  <c r="H178"/>
  <c r="H179"/>
  <c r="H180"/>
  <c r="H181"/>
  <c r="C30" i="7"/>
  <c r="H183" i="3"/>
  <c r="H184"/>
  <c r="C31" i="7"/>
  <c r="H186" i="3"/>
  <c r="H187"/>
  <c r="C32" i="7"/>
  <c r="H189" i="3"/>
  <c r="H190"/>
  <c r="C33" i="7"/>
  <c r="H192" i="3"/>
  <c r="H193"/>
  <c r="H194"/>
  <c r="C34" i="7"/>
  <c r="H196" i="3"/>
  <c r="H197"/>
  <c r="C35" i="7"/>
  <c r="H199" i="3"/>
  <c r="H200"/>
  <c r="C36" i="7"/>
  <c r="H202" i="3"/>
  <c r="H203"/>
  <c r="H204"/>
  <c r="H205"/>
  <c r="C37" i="7"/>
  <c r="H207" i="3"/>
  <c r="H208"/>
  <c r="H209"/>
  <c r="C38" i="7"/>
  <c r="H211" i="3"/>
  <c r="H212"/>
  <c r="H213"/>
  <c r="C39" i="7"/>
  <c r="H215" i="3"/>
  <c r="H216"/>
  <c r="C40" i="7"/>
  <c r="C23"/>
  <c r="C41"/>
  <c r="D6"/>
  <c r="D7"/>
  <c r="D8"/>
  <c r="D9"/>
  <c r="D10"/>
  <c r="D11"/>
  <c r="D12"/>
  <c r="D13"/>
  <c r="D14"/>
  <c r="D15"/>
  <c r="D16"/>
  <c r="D17"/>
  <c r="D18"/>
  <c r="D5"/>
  <c r="D20"/>
  <c r="D21"/>
  <c r="D22"/>
  <c r="D19"/>
  <c r="D24"/>
  <c r="D25"/>
  <c r="D26"/>
  <c r="D27"/>
  <c r="D28"/>
  <c r="D29"/>
  <c r="D30"/>
  <c r="D31"/>
  <c r="D32"/>
  <c r="D33"/>
  <c r="D34"/>
  <c r="D35"/>
  <c r="D36"/>
  <c r="D37"/>
  <c r="D38"/>
  <c r="D39"/>
  <c r="D40"/>
  <c r="D23"/>
  <c r="D42"/>
  <c r="C42"/>
  <c r="C43"/>
  <c r="E5"/>
  <c r="E19"/>
  <c r="E23"/>
  <c r="E43"/>
  <c r="C44"/>
  <c r="C47"/>
  <c r="C46"/>
  <c r="E20"/>
  <c r="E21"/>
  <c r="E22"/>
  <c r="H217" i="3"/>
  <c r="H108"/>
  <c r="H142"/>
  <c r="H218"/>
  <c r="H219"/>
  <c r="H220"/>
  <c r="E6" i="7"/>
  <c r="E7"/>
  <c r="E8"/>
  <c r="E9"/>
  <c r="E10"/>
  <c r="E11"/>
  <c r="E12"/>
  <c r="E13"/>
  <c r="E14"/>
  <c r="E15"/>
  <c r="E16"/>
  <c r="E17"/>
  <c r="E18"/>
  <c r="E24"/>
  <c r="E25"/>
  <c r="E26"/>
  <c r="E27"/>
  <c r="E28"/>
  <c r="E29"/>
  <c r="E30"/>
  <c r="E33"/>
  <c r="E31"/>
  <c r="E32"/>
  <c r="E34"/>
  <c r="E35"/>
  <c r="E36"/>
  <c r="E37"/>
  <c r="E38"/>
  <c r="E39"/>
  <c r="E40"/>
</calcChain>
</file>

<file path=xl/sharedStrings.xml><?xml version="1.0" encoding="utf-8"?>
<sst xmlns="http://schemas.openxmlformats.org/spreadsheetml/2006/main" count="1613" uniqueCount="507">
  <si>
    <t>Ogółem wartość kosztorysowa robót</t>
  </si>
  <si>
    <t>TABELA ELEMENTÓW SCALONYCH</t>
  </si>
  <si>
    <t>Lp.</t>
  </si>
  <si>
    <t>Nazwa</t>
  </si>
  <si>
    <t>RAZEM</t>
  </si>
  <si>
    <t>1.1</t>
  </si>
  <si>
    <t>1.2</t>
  </si>
  <si>
    <t>1.3</t>
  </si>
  <si>
    <t>Roboty ziemne</t>
  </si>
  <si>
    <t>ROBOTY PRZYGOTOWAWCZE</t>
  </si>
  <si>
    <t>Nr spec.techn.</t>
  </si>
  <si>
    <t>Podstawa</t>
  </si>
  <si>
    <t>KNR 2-01 0119-03</t>
  </si>
  <si>
    <t>Roboty pomiarowe przy liniowych robotach ziemnych - trasa drogi w terenie równinnym</t>
  </si>
  <si>
    <t>km</t>
  </si>
  <si>
    <t>m2</t>
  </si>
  <si>
    <t>m3</t>
  </si>
  <si>
    <t>D-02.01.01</t>
  </si>
  <si>
    <t>KNR 2-01 0228-05</t>
  </si>
  <si>
    <t>KNR 2-01 0229-05</t>
  </si>
  <si>
    <t>KNR 2-01 0212-07</t>
  </si>
  <si>
    <t>KNR 2-01 0214-04</t>
  </si>
  <si>
    <t>KNR 2-31 0103-04</t>
  </si>
  <si>
    <t>Mechaniczne profilowanie i zagęszczenie podłoża pod warstwy konstrukcyjne nawierzchni w gruncie kat. I-IV</t>
  </si>
  <si>
    <t>KNR 2-31 0511-03</t>
  </si>
  <si>
    <t>D-08.01.01</t>
  </si>
  <si>
    <t>KNR 2-31 0402-04</t>
  </si>
  <si>
    <t>m</t>
  </si>
  <si>
    <t>D-07.02.01</t>
  </si>
  <si>
    <t>KNR 2-31 0702-02</t>
  </si>
  <si>
    <t>Słupki do znaków drogowych z rur stalowych o śr. 70 mm</t>
  </si>
  <si>
    <t>szt.</t>
  </si>
  <si>
    <t>Opis</t>
  </si>
  <si>
    <t>Jedn.obm.</t>
  </si>
  <si>
    <t>Ilość</t>
  </si>
  <si>
    <t>Cena jedn.</t>
  </si>
  <si>
    <t>Wartość</t>
  </si>
  <si>
    <t>KNR 4-04 1103-01</t>
  </si>
  <si>
    <t>D-08.03.01</t>
  </si>
  <si>
    <t>D-03.02.01</t>
  </si>
  <si>
    <t>KNNR 4 1411-01</t>
  </si>
  <si>
    <t>Podłoża pod kanały i obiekty z materiałów sypkich grub. 10 cm</t>
  </si>
  <si>
    <t>KNNR 1 0307-04</t>
  </si>
  <si>
    <t>stud.</t>
  </si>
  <si>
    <t>KNNR 4 1308-05</t>
  </si>
  <si>
    <t>Kanały z rur PVC łączonych na wcisk o śr. zewn. 315 mm</t>
  </si>
  <si>
    <t>KNNR 4 1413-03</t>
  </si>
  <si>
    <t>odc. -1 prób.</t>
  </si>
  <si>
    <t>KNNR 4 1610-04</t>
  </si>
  <si>
    <t>ROBOTY DROGOWE</t>
  </si>
  <si>
    <t>1.1.1</t>
  </si>
  <si>
    <t>D.01.01.01</t>
  </si>
  <si>
    <t>1.2.1</t>
  </si>
  <si>
    <t>ROBOTY ROZBIÓRKOWE</t>
  </si>
  <si>
    <t>1.3.1</t>
  </si>
  <si>
    <t>D.01.02.04</t>
  </si>
  <si>
    <t>KNR 2-31 0815-02</t>
  </si>
  <si>
    <t>KNR 2-31 0802-07</t>
  </si>
  <si>
    <t>Mechaniczne rozebranie podbudowy z kruszywa kamiennego o grubości 15 cm</t>
  </si>
  <si>
    <t>Rozebranie chodników, wysepek przystankowych i przejść dla pieszych z płyt betonowych 50x50x7 cm na podsypce piaskowej</t>
  </si>
  <si>
    <t>KNR 2-31 0813-03</t>
  </si>
  <si>
    <t>Rozebranie krawężników betonowych 15x30 cm na podsypce cementowo-piaskowej</t>
  </si>
  <si>
    <t>KNR 2-31 0812-03</t>
  </si>
  <si>
    <t>KNR 2-31 0814-02</t>
  </si>
  <si>
    <t>Rozebranie obrzeży 8x30 cm na podsypce piaskowej</t>
  </si>
  <si>
    <t>1.4</t>
  </si>
  <si>
    <t>1.4.1</t>
  </si>
  <si>
    <t>Wykopy wykonywane spycharkami o mocy 74 kW (100 KM) w gruncie kat. III</t>
  </si>
  <si>
    <t>1.4.2</t>
  </si>
  <si>
    <t>1.4.3</t>
  </si>
  <si>
    <t>1.4.4</t>
  </si>
  <si>
    <t>1.5</t>
  </si>
  <si>
    <t>1.5.1</t>
  </si>
  <si>
    <t>D.04.01.01</t>
  </si>
  <si>
    <t>1.5.2</t>
  </si>
  <si>
    <t>1.5.3</t>
  </si>
  <si>
    <t>KNR 2-31 0114-07 0114-08</t>
  </si>
  <si>
    <t>D-04.03.01</t>
  </si>
  <si>
    <t>KNR 2-31 1004-04</t>
  </si>
  <si>
    <t>Mechaniczne czyszczenie nawierzchni drogowej nieulepszonej</t>
  </si>
  <si>
    <t>KNR 2-31 1004-07</t>
  </si>
  <si>
    <t>Skropienie nawierzchni drogowej asfaltem</t>
  </si>
  <si>
    <t>D-04.07.01</t>
  </si>
  <si>
    <t>1.7</t>
  </si>
  <si>
    <t>1.7.1</t>
  </si>
  <si>
    <t>1.7.2</t>
  </si>
  <si>
    <t>1.7.3</t>
  </si>
  <si>
    <t>1.8</t>
  </si>
  <si>
    <t>1.8.1</t>
  </si>
  <si>
    <t>1.8.2</t>
  </si>
  <si>
    <t>1.9</t>
  </si>
  <si>
    <t>1.9.1</t>
  </si>
  <si>
    <t>1.9.2</t>
  </si>
  <si>
    <t>1.11</t>
  </si>
  <si>
    <t>NAWIERZCHNIA CHODNIKÓW</t>
  </si>
  <si>
    <t>1.11.1</t>
  </si>
  <si>
    <t>1.11.2</t>
  </si>
  <si>
    <t>1.11.3</t>
  </si>
  <si>
    <t>1.12</t>
  </si>
  <si>
    <t>1.12.1</t>
  </si>
  <si>
    <t>1.12.2</t>
  </si>
  <si>
    <t>1.12.3</t>
  </si>
  <si>
    <t>1.13</t>
  </si>
  <si>
    <t>1.13.1</t>
  </si>
  <si>
    <t>1.13.2</t>
  </si>
  <si>
    <t>Elementy ulicy</t>
  </si>
  <si>
    <t>KNR 2-31 0403-02</t>
  </si>
  <si>
    <t>Krawężniki betonowe wystające o wymiarach 20x30 cm na podsypce piaskowej</t>
  </si>
  <si>
    <t>KNR 2-31 0403-05</t>
  </si>
  <si>
    <t>KNR 2-31 0407-05</t>
  </si>
  <si>
    <t>ORGANIZACJA RUCHU</t>
  </si>
  <si>
    <t>D-07.01.01</t>
  </si>
  <si>
    <t>KNR 2-31 1406-04</t>
  </si>
  <si>
    <t>Regulacja pionowa studzienek dla zaworów gazowych</t>
  </si>
  <si>
    <t>Razem dział: ROBOTY DROGOWE</t>
  </si>
  <si>
    <t>KANALIZACJA DESZCZOWA</t>
  </si>
  <si>
    <t>2.1</t>
  </si>
  <si>
    <t>2.1.1</t>
  </si>
  <si>
    <t>KNNR 1 0202-06</t>
  </si>
  <si>
    <t>Roboty ziemne wykonywane koparkami podsiębiernymi o poj.łyżki 0.40 m3 w gr.kat. III-IV z transp.urobku na odl.do 1 km sam.samowyład.</t>
  </si>
  <si>
    <t>Wykopy liniowe o szerokości 0,8-2,5 m i głębokości do 3,0 m o ścianach pionowych w gruntach suchych kat. III-IV</t>
  </si>
  <si>
    <t>KNNR 1 0208-02</t>
  </si>
  <si>
    <t>Piasek do zasypki wykopów</t>
  </si>
  <si>
    <t>KNNR 1 0206-04</t>
  </si>
  <si>
    <t>Roboty ziemne wykonywane koparkami podsiębiernymi o poj.łyżki 0.60 m3 w gr.kat. I-III w ziemi uprzednio zmag.w hałdach z transp.urobku na odl. 1 km sam.samowyład.</t>
  </si>
  <si>
    <t>KNNR 1 0214-05</t>
  </si>
  <si>
    <t>KNR 2-01 0236-01 z.sz. 2.5.2. 9907</t>
  </si>
  <si>
    <t>Zagęszczenie nasypów ubijakami mechanicznymi; grunty sypkie kat. I-III Wskaźnik zagęszczenia Js = 1.00</t>
  </si>
  <si>
    <t>kpl.</t>
  </si>
  <si>
    <t>2.2</t>
  </si>
  <si>
    <t>2.2.1</t>
  </si>
  <si>
    <t>KNNR 4 1308-06</t>
  </si>
  <si>
    <t>Kanały z rur PVC łączonych na wcisk o śr. zewn. 400 mm</t>
  </si>
  <si>
    <t>2.2.2</t>
  </si>
  <si>
    <t>2.2.3</t>
  </si>
  <si>
    <t>KNNR 4 1308-03</t>
  </si>
  <si>
    <t>Kanały z rur PVC łączonych na wcisk o śr. zewn. 200 mm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</si>
  <si>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</si>
  <si>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</si>
  <si>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</si>
  <si>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</si>
  <si>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</si>
  <si>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</si>
  <si>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</si>
  <si>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</si>
  <si>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KNNR 4 1424-01</t>
  </si>
  <si>
    <t>2.2.12</t>
  </si>
  <si>
    <t>KNNR 4 1610-05</t>
  </si>
  <si>
    <t>Próba wodna szczelności kanałów rurowych o śr.nominalnej 400 mm</t>
  </si>
  <si>
    <t>2.3</t>
  </si>
  <si>
    <t>2.3.1</t>
  </si>
  <si>
    <t>2.3.2</t>
  </si>
  <si>
    <t>2.3.3</t>
  </si>
  <si>
    <t>KNR 4-04 1101-02</t>
  </si>
  <si>
    <t>Transport gruzu z terenu rozbiórki przy ręcznym załadowaniu i wyładowaniu samochodem skrzyniowym na odległość do 1 km</t>
  </si>
  <si>
    <t>2.3.4</t>
  </si>
  <si>
    <t>KNR 4-04 1101-05</t>
  </si>
  <si>
    <t>2.3.5</t>
  </si>
  <si>
    <t>2.3.6</t>
  </si>
  <si>
    <t>Razem dział: KANALIZACJA DESZCZOWA</t>
  </si>
  <si>
    <t>3.1</t>
  </si>
  <si>
    <t>3.1.1</t>
  </si>
  <si>
    <t>3.1.2</t>
  </si>
  <si>
    <t>kpl</t>
  </si>
  <si>
    <t>3.2</t>
  </si>
  <si>
    <t>3.2.1</t>
  </si>
  <si>
    <t>3.2.2</t>
  </si>
  <si>
    <t>3.2.3</t>
  </si>
  <si>
    <t>3.2.4</t>
  </si>
  <si>
    <t>3.3</t>
  </si>
  <si>
    <t>3.3.1</t>
  </si>
  <si>
    <t>t</t>
  </si>
  <si>
    <t>materiał</t>
  </si>
  <si>
    <t>kalk. własna</t>
  </si>
  <si>
    <t>KNR 2-31 0402-03</t>
  </si>
  <si>
    <t>45110000-1</t>
  </si>
  <si>
    <t>RAZEM netto</t>
  </si>
  <si>
    <t>Podatek VAT</t>
  </si>
  <si>
    <t>Razem brutto</t>
  </si>
  <si>
    <t>Rozbiórki elementów drogowych</t>
  </si>
  <si>
    <t>Roboty remontowe - frezowanie nawierzchni bitumicznej o gr. 10 cm</t>
  </si>
  <si>
    <t>Roboty remontowe - frezowanie nawierzchni bitumicznej o gr. 4 cm</t>
  </si>
  <si>
    <t>Rozebranie ław pod krawężniki z betonu</t>
  </si>
  <si>
    <t>Załadowanie gruzu koparko-ładowarką przy obsłudze na zmianę roboczą przez 3 samochody samowyładowcze</t>
  </si>
  <si>
    <t>KNR 4-04 1103-04 1103-05</t>
  </si>
  <si>
    <t>Roboty ziemne wykonywane koparkami podsiębiernymi 0.60 m3 w ziemi kat. I-III uprzednio zmagazynowanej w hałdach z transportem urobku samochodami samowyładowczymi na odległość do 1 km</t>
  </si>
  <si>
    <t>1.4.5</t>
  </si>
  <si>
    <t>D.02.03.01</t>
  </si>
  <si>
    <t>KNR 2-01 0235-01</t>
  </si>
  <si>
    <t>1.4.6</t>
  </si>
  <si>
    <t>KNR 2-01 0237-07</t>
  </si>
  <si>
    <t>Zagęszczanie nasypów walcami samojezdnymi wibracyjnymi; grunt sypki kat. I-III</t>
  </si>
  <si>
    <t>NAWIERZCHNIA JEZDNI (WZMOCNIENIE)</t>
  </si>
  <si>
    <t>D.05.03.26</t>
  </si>
  <si>
    <t>Siatka stalowa typu MESH TRACK do wzmacniania nawierzchni drogowych wraz z rozłożeniem mieszanki typu Slurry Seal o gr. 1 cm</t>
  </si>
  <si>
    <t>KNR 2-31 0108-02</t>
  </si>
  <si>
    <t>D-05.03.05c</t>
  </si>
  <si>
    <t>KNR 2-31 0311-01</t>
  </si>
  <si>
    <t>Nawierzchnia z mieszanek mineralno-bitumicznych grysowo-żwirowych - warstwa wiążąca asfaltowa - grubość po zagęszczeniu 4 cm</t>
  </si>
  <si>
    <t>D-05.03.13a</t>
  </si>
  <si>
    <t>KNR 2-31 0311-05 0311-06</t>
  </si>
  <si>
    <t>Nawierzchnia z mieszanek mineralno-bitumicznych grysowo-żwirowych - warstwa ścieralna asfaltowa - grubość po zagęszczeniu 4 cm</t>
  </si>
  <si>
    <t>NAWIERZCHNIA JEZDNI (POSZERZENIE I NOWA NAWIERZCHNIA)</t>
  </si>
  <si>
    <t>D.04.02.02</t>
  </si>
  <si>
    <t>KNR 2-31 0104-07 0104-08</t>
  </si>
  <si>
    <t>D.04.04.01</t>
  </si>
  <si>
    <t>NAWIERZCHNIA ZJAZDÓW</t>
  </si>
  <si>
    <t>Podbudowa z kruszywa łamanego - warstwa o grubości po zagęszczeniu 15 cm uziarnienie 0/31,5 mm</t>
  </si>
  <si>
    <t>D-05.03.23a</t>
  </si>
  <si>
    <t>Nawierzchnie z kostki brukowej betonowej BEHATON (kolor czerwony - zjazdy) grubość 8 cm na podsypce cementowo-piaskowej</t>
  </si>
  <si>
    <t>NAWIERZCHNIA ZJAZDÓW NA POLA</t>
  </si>
  <si>
    <t>D-05.03.26</t>
  </si>
  <si>
    <t>Nawierzchnia z destruktu z frezowania - grubość po zagęszczeniu 15 cm</t>
  </si>
  <si>
    <t>NAWIERZCHNIA POBOCZY</t>
  </si>
  <si>
    <t>D.06.03.01</t>
  </si>
  <si>
    <t>KNR 2-31 0201-01 0201-02</t>
  </si>
  <si>
    <t>Nawierzchnia gruntowa z mieszanek piaszczysto-gliniastych na piaszczystym gruncie rodzimym - grubość warstwy po zagęszczeniu 15 cm</t>
  </si>
  <si>
    <t>Nawierzchnie z kostki brukowej betonowej grubość 8 cm na podsypce cementowo-piaskowej</t>
  </si>
  <si>
    <t>Krawężniki betonowe wtopione o wymiarach 20x30 cm na podsypce cementowo-piaskowej</t>
  </si>
  <si>
    <t>Obrzeża betonowe o wymiarach 30x8 cm na podsypce cementowo-piaskowej z wypełnieniem spoin zaprawą cementową</t>
  </si>
  <si>
    <t>KNR 2-31 0703-01</t>
  </si>
  <si>
    <t>Przymocowanie tablic znaków drogowych zakazu, nakazu, ostrzegawczych, informacyjnych o powierzchni do 0.3 m2</t>
  </si>
  <si>
    <t>Oznakowanie poziome nawierzchni bitumicznych - na zimno, za pomocą mas chemoutwardzalnych grubowarstwowe wykonywane mechanicznie</t>
  </si>
  <si>
    <t>PRZEPUSTY</t>
  </si>
  <si>
    <t>D-06.02.01</t>
  </si>
  <si>
    <t>KNR 2-31 0605-01</t>
  </si>
  <si>
    <t>Przepusty rurowe pod zjazdami - ława fundamentowa żwirowa</t>
  </si>
  <si>
    <t>Przepusty rurowe pod zjazdami - rury PEHD o śr. 60 cm</t>
  </si>
  <si>
    <t>Obudowa wlotu i wylotu przepustu - zabruk kamienny 8/11 na podbudowie betonowej C8/10 gr. 10 cm</t>
  </si>
  <si>
    <t>Regulacja elementów istniejącego uzbrojenia</t>
  </si>
  <si>
    <t>D-01.03.05a</t>
  </si>
  <si>
    <t>Regulacja pionowa studzienek dla zaworów wodociągowych i hydrantów</t>
  </si>
  <si>
    <t>Roboty pomiarowe</t>
  </si>
  <si>
    <t>Roboty pomiarowe przy liniowych robotach ziemnych</t>
  </si>
  <si>
    <t>KNNR 1 0305-02</t>
  </si>
  <si>
    <t>Wykopy jamiste o głębokości do 1,5 m w gruncie kat. III</t>
  </si>
  <si>
    <t>KNNR 1 0212-02</t>
  </si>
  <si>
    <t>Wykopy jamiste o głęb.do 3.0 m wyk.na odkład koparkami podsiębiernymi w gr.kat. III</t>
  </si>
  <si>
    <t>Pełne umocnienie ścian wykopów wraz z rozbiórką palami szalunkowymi stalowymi (wypraskami) w gruntach suchych ; (przewody); grunt kat. I-IV</t>
  </si>
  <si>
    <t>Zasypywanie piaskiem wykopów o ścianach pionowych o szerokości 0.8-2.5 m i głęb.do 3.0 m w gr.kat. I-III (OBSYPKA - MATERIAŁ NOWY)</t>
  </si>
  <si>
    <t>KNNR 1 0214-03 z.o.2.11.4. 9911-03</t>
  </si>
  <si>
    <t>Zasypanie wykopów .fund.podłużnych,punktowych,rowów,wykopów obiektowych z zagęszcz.mechanicznym zagęszczarkami (gr.warstwy w stanie luźnym 40 cm) - kat.gr. I-II - współczynnik zagęszczenia Js=1.00) (OBSYPKA I ZASYPKA - GRUNT Z ODKŁADU)</t>
  </si>
  <si>
    <t>Roboty instalacyjne</t>
  </si>
  <si>
    <t>Studzienki ściekowe uliczne betonowe o śr.500 mm z osadnikiem i syfonem, wraz z pierścieniami odciążającymi 1000x650x20, płytami pokrywowymi 1000x500x150, wpustem żeliwnym kołnierzowym 620x420x150 klasy D400</t>
  </si>
  <si>
    <t>Studnie rewizyjne z kręgów betonowych o śr. 1200 mm w gotowym wykopie o głębok. do 3,00 m, z nadlewką betonową - kinetą B-30, pierścieniami odciążającymi, płytami pokrywowymi, pierścieniami wyrównującymi, włazami żelwinymi DN600 klasy D400</t>
  </si>
  <si>
    <t>KNNR 4 1308-04</t>
  </si>
  <si>
    <t>Kanały z rur PVC łączonych na wcisk o śr. zewn. 250 mm</t>
  </si>
  <si>
    <t>2.3.7</t>
  </si>
  <si>
    <t>2.3.8</t>
  </si>
  <si>
    <t>2.3.9</t>
  </si>
  <si>
    <t>KNR-W 2-18 0706-02</t>
  </si>
  <si>
    <t>Próba wodna szczelności kanałów rurowych o śr.nominalnej 200 mm</t>
  </si>
  <si>
    <t>2.3.10</t>
  </si>
  <si>
    <t>KNR-W 2-18 0706-03</t>
  </si>
  <si>
    <t>Próba wodna szczelności kanałów rurowych o śr.nominalnej 250 mm</t>
  </si>
  <si>
    <t>2.3.11</t>
  </si>
  <si>
    <t>Próba wodna szczelności kanałów rurowych o śr.nominalnej 315 mm</t>
  </si>
  <si>
    <t>Obiekty Mostowe</t>
  </si>
  <si>
    <t>45100000-8</t>
  </si>
  <si>
    <t>D-01.01.01. Odtworzenie (wytyczenie) trasy i punktów wysokościowych.</t>
  </si>
  <si>
    <t>KNNR 1 0111-01</t>
  </si>
  <si>
    <t>Roboty pomiarowe przy liniowych robotach ziemnych - trasa dróg w terenie równinnym. Tyczenie osi przepustów</t>
  </si>
  <si>
    <t>Cennik własny</t>
  </si>
  <si>
    <t>45111000-8</t>
  </si>
  <si>
    <t>D-01.02.03 Wyburzenie obiektów budowlanych i inżynierskich</t>
  </si>
  <si>
    <t>KNR-W 4-01 0212-05</t>
  </si>
  <si>
    <t>Opłata za utylizacje gruzu</t>
  </si>
  <si>
    <t>45111100-9</t>
  </si>
  <si>
    <t>D-01.02.04 Rozbiórka elementów dróg, ogrodzeń i przepustów</t>
  </si>
  <si>
    <t>KNNR 6 0801-01</t>
  </si>
  <si>
    <t>D-02.01.01 Wykonanie wykopów w gruntach kat. I-IV</t>
  </si>
  <si>
    <t>KNNR 1 0201-01</t>
  </si>
  <si>
    <t>Roboty ziemne wykonywane koparkami przedsiębiernymi o poj.łyżki 0.15 m3 w gr.kat. I-II z transp.urobku na odl.do 1 km sam.samowyład. (odkrycie istniejącego obiektu)</t>
  </si>
  <si>
    <t>KNNR 1 0301-02 z.sz.2.3. 9910</t>
  </si>
  <si>
    <t>Wykopy z załadunkiem ręcznym i transportem na odległość do 1 km (grunt kat. III) - grunty mokre zalegające poniżej poziomu wody gruntowej(wykonanie koryta pod podłoże pod zasypke oraz wykonanie odmulenia rowu)</t>
  </si>
  <si>
    <t>D-02.03.01 Zasypanie wolnej przestrzeni za przyczółkami wraz z uformowaniem skarp</t>
  </si>
  <si>
    <t>KNR 2-02 1101-07</t>
  </si>
  <si>
    <t>KNNR 1 0503-01</t>
  </si>
  <si>
    <t>45232451-8</t>
  </si>
  <si>
    <t>D-03.01.02 Przepusty stalowe z blachy falistej</t>
  </si>
  <si>
    <t>KNR 2-33 0601-04</t>
  </si>
  <si>
    <t>KNNR 1 0512-01</t>
  </si>
  <si>
    <t>KNNR 1 0518-02</t>
  </si>
  <si>
    <t>45233280-5</t>
  </si>
  <si>
    <t>KNNR 6 0703-02</t>
  </si>
  <si>
    <t>45233000-9</t>
  </si>
  <si>
    <t>D-07.08.01 Zabezpieczenie ciągłości ruchu</t>
  </si>
  <si>
    <t>Oznakowanie robót na czas prowadzenia robót</t>
  </si>
  <si>
    <t>45262210-6</t>
  </si>
  <si>
    <t>KNNR 10 0513-05</t>
  </si>
  <si>
    <t>M-11.02.01.01 Ręczne wbicie w grunt palisady drewnianej</t>
  </si>
  <si>
    <t>Wykonanie palisady z kołków lub słupków o śr. 7-9 cm wbitych na 1.20 m w gr.kat.IV</t>
  </si>
  <si>
    <t>M-11.07.01 Beton wyrównawczy C8/10</t>
  </si>
  <si>
    <t>KNNR 2 0106-02 z.sz. 5.5.</t>
  </si>
  <si>
    <t>Betonowanie stóp i płyt fundamentowych niezbrojonych w deskowaniu tradycyjnym - objętość nieprzekraczająca 1 m3 w jednym miejscu</t>
  </si>
  <si>
    <t>45223500-1</t>
  </si>
  <si>
    <t>M-12.01.02 Zbrojenie betonu stalą</t>
  </si>
  <si>
    <t>KNNR 2 0104-01</t>
  </si>
  <si>
    <t>45233500-1</t>
  </si>
  <si>
    <t>M-13.01.00 Beton konstrukcyjny</t>
  </si>
  <si>
    <t>KNNR 2 0106-03</t>
  </si>
  <si>
    <t>KNNR 2 0107-01</t>
  </si>
  <si>
    <t>Betonowanie ław fundamentowych zbrojonych w deskowaniu tradycyjnym -wycena przez analogię beton pali C40/50</t>
  </si>
  <si>
    <t>KNR 2-33 0203-02</t>
  </si>
  <si>
    <t>45221000-2</t>
  </si>
  <si>
    <t>M-15.02.05 Izolacja bitumiczna wykonywana na zimno</t>
  </si>
  <si>
    <t>KNR 2-33 0713-18</t>
  </si>
  <si>
    <t>Izolacje przeciwwilgociowe powłokowe bitumiczne - wykonywane na zimno - pionowe z roztworu asfaltowego - pierwsza warstwa - powierzchnia w jednym miejscu do 20 m2</t>
  </si>
  <si>
    <t>KNR 2-33 0713-22</t>
  </si>
  <si>
    <t>Izolacje przeciwwilgociowe powłokowe bitumiczne - wykonywane na zimno - pionowe z roztworu asfaltowego - każda następna warstwa - powierzchnia w jednym miejscu do 20 m2</t>
  </si>
  <si>
    <t>KNR K-01 0101-01</t>
  </si>
  <si>
    <t>Czyszczenie strumieniowo-ścierne powierzchni betonowych</t>
  </si>
  <si>
    <t>M-20.01.11 Zabezpieczenie antykorozyjne powierzchni betonowych powłoką hydrofobową</t>
  </si>
  <si>
    <t>KNR K-01 0113-01</t>
  </si>
  <si>
    <t>Wykonanie impregnacji hydrofobowej powierzchni betonowych - jednokrotne - powłoka elastyczna - widoczne powierzchnie betonu</t>
  </si>
  <si>
    <t>M-20.02.06 Drobne elmenty drogowe mostowe-umocnienie gruntu lub cieku materacami gabuinowymi o przekroju trapezowym</t>
  </si>
  <si>
    <t>KNNR 10 0502-03</t>
  </si>
  <si>
    <t>m umoc.</t>
  </si>
  <si>
    <t>Razem dział: Obiekty Mostowe</t>
  </si>
  <si>
    <t>Wartość kosztorysowa robót bez podatku VAT</t>
  </si>
  <si>
    <t>W tym:</t>
  </si>
  <si>
    <t>D-07.05.01 Bariery ochronne stalowe</t>
  </si>
  <si>
    <t>Roboty remontowe - cięcie piłą nawierzchni bitumicznych na gł. 6-10 cm</t>
  </si>
  <si>
    <t>2.3.12</t>
  </si>
  <si>
    <t>2.3.13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</si>
  <si>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</si>
  <si>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</si>
  <si>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</si>
  <si>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</si>
  <si>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</si>
  <si>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</si>
  <si>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</si>
  <si>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</si>
  <si>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</si>
  <si>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</si>
  <si>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</si>
  <si>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</si>
  <si>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</si>
  <si>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</si>
  <si>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1.2.1.1</t>
  </si>
  <si>
    <t>1.2.1.2</t>
  </si>
  <si>
    <t>1.2.1.3</t>
  </si>
  <si>
    <t>1.2.1.4</t>
  </si>
  <si>
    <t>1.2.1.5</t>
  </si>
  <si>
    <t>1.2.1.6</t>
  </si>
  <si>
    <t>1.2.1.7</t>
  </si>
  <si>
    <t>1.2.1.8</t>
  </si>
  <si>
    <t>1.2.1.9</t>
  </si>
  <si>
    <t>1.2.1.10</t>
  </si>
  <si>
    <t>1.2.1.11</t>
  </si>
  <si>
    <t>1.2.1.12</t>
  </si>
  <si>
    <t>1.3.2</t>
  </si>
  <si>
    <t>1.3.3</t>
  </si>
  <si>
    <t>1.3.4</t>
  </si>
  <si>
    <t>1.3.5</t>
  </si>
  <si>
    <t>1.3.6</t>
  </si>
  <si>
    <t>1.4.7</t>
  </si>
  <si>
    <t>1.4.8</t>
  </si>
  <si>
    <t>KNNR 4 1308-02</t>
  </si>
  <si>
    <t>Kanały z rur PVC łączonych na wcisk o śr. zewn. 160 mm</t>
  </si>
  <si>
    <t>KNR-W 2-18 0706-01</t>
  </si>
  <si>
    <t>Próba wodna szczelności kanałów rurowych o śr.nominalnej do 160 mm</t>
  </si>
  <si>
    <t>3.3.2</t>
  </si>
  <si>
    <t>3.3.3</t>
  </si>
  <si>
    <t>3.3.4</t>
  </si>
  <si>
    <t>3.4.1</t>
  </si>
  <si>
    <t>3.4.2</t>
  </si>
  <si>
    <t>3.5.1</t>
  </si>
  <si>
    <t>3.5.2</t>
  </si>
  <si>
    <t>3.5.3</t>
  </si>
  <si>
    <t>3.5.4</t>
  </si>
  <si>
    <t>3.5.5</t>
  </si>
  <si>
    <t>3.5.6</t>
  </si>
  <si>
    <t>3.6.1</t>
  </si>
  <si>
    <t>3.7.1</t>
  </si>
  <si>
    <t>3.7.2</t>
  </si>
  <si>
    <t>3.7.3</t>
  </si>
  <si>
    <t>3.8.1</t>
  </si>
  <si>
    <t>3.9.1</t>
  </si>
  <si>
    <t>3.10.1</t>
  </si>
  <si>
    <t>3.11.1</t>
  </si>
  <si>
    <t>3.12.1</t>
  </si>
  <si>
    <t>3.13.1</t>
  </si>
  <si>
    <t>3.14.1</t>
  </si>
  <si>
    <t>3.15.1</t>
  </si>
  <si>
    <t>3.16.1</t>
  </si>
  <si>
    <t>3.18.1</t>
  </si>
  <si>
    <t>D-06.01.01 Umocnienie powierzchniowe skarp, rowów i ścieków</t>
  </si>
  <si>
    <t>D-08.01.01 Krawężniki betonowe</t>
  </si>
  <si>
    <t>Przebudowa drogi powiatowej nr 2347W odcinek od km 0+000 do km 4+500</t>
  </si>
  <si>
    <t>Inwentaryzacja geodezyjna powykonawcza - wielkość obiektu I (mały)</t>
  </si>
  <si>
    <t>KNNR 6 0802-02</t>
  </si>
  <si>
    <t>3.3.5</t>
  </si>
  <si>
    <t>Izolacje typu 'Grace' i inne z folii samoprzylepnych poziome - geowłóknina G=500g/m2 pod podłoże</t>
  </si>
  <si>
    <t>3.7.4</t>
  </si>
  <si>
    <t>KNNR 6 0403-04</t>
  </si>
  <si>
    <t>Krawężniki betonowe wystające o wymiarach 20x30 cm z wykonaniem ław betonowych na podsypce cementowo-piaskowej</t>
  </si>
  <si>
    <t>3.11.2</t>
  </si>
  <si>
    <t>Wykonanie palisady z kołków lub słupków o śr. 7-9 cm wbitych na 1.20 m w gr.kat.IV wycena przez analogię - wbicie na głębokość 1,50 pali drewnianych fi 12 - 15 cm dł. 1,90 m</t>
  </si>
  <si>
    <t>3.14.2</t>
  </si>
  <si>
    <t>3.14.3</t>
  </si>
  <si>
    <t>3.15.2</t>
  </si>
  <si>
    <t>odcinek od 0+000 do 4+500</t>
  </si>
  <si>
    <t>D-06.01.02 Umocnienie powierzchniowe skarp, rowów i ścieków</t>
  </si>
  <si>
    <t>M-11.02.01.01 Ręczne wbicie pali drewnianych w grunt - palisady</t>
  </si>
  <si>
    <t>3.16,1</t>
  </si>
  <si>
    <t>Razem</t>
  </si>
  <si>
    <t>KNR AT-03 0101-02
analogia</t>
  </si>
  <si>
    <t>KNR AT-03 0102-02
analogia</t>
  </si>
  <si>
    <t>KNR AT-03 0102-04
analogia</t>
  </si>
  <si>
    <t>KNR 2-31 0815-02
analogia</t>
  </si>
  <si>
    <t>Rozebranie chodników, wysepek przystankowych i przejść dla pieszych z płyt betonowych 50x50x7 cm na podsypce piaskowej
Analogia - rozebranie nawierzchni zjazdów z kostki betonowej gr. 8 cm</t>
  </si>
  <si>
    <t>Przemieszczenie spycharkami mas ziemnych w gruncie kat. III - dodatek za każde rozpoczęte 10 m w przedziale ponad 10 do 30 m
Krotność = 2</t>
  </si>
  <si>
    <t>Nakłady uzupełniające za każde dalsze rozpoczęte 0.5 km transportu ponad 1 km samochodami samowyładowczymi po drogach utwardzonych ziemi kat. III-IV
Krotność = 8</t>
  </si>
  <si>
    <t>KNR AT-04 0104-01
analogia</t>
  </si>
  <si>
    <t>Wyrownanie istniejącej podbudowy mieszanką mineralno-asfaltowa z wbudowaniem mechanicznym
AC gr. minimum 3 cm</t>
  </si>
  <si>
    <t>Wykonanie i zagęszczenie mechanicze warstwy odsączającej w korycie lub na całej szerokości drogi - grubość warstwy po zag. 15 cm
WARSTWA MROZOOCHRONNA Z PIASKU GR. 15 cm</t>
  </si>
  <si>
    <t>KNR 2-31 0202-09 0202-10
analogia</t>
  </si>
  <si>
    <t>Ława pod krawężniki betonowa z oporem
ŁAWA BETONOWA POD KRAWĘŻNIKI BETONOWE 20*30*100 W ILOŚCI 0,0863 M3/MB</t>
  </si>
  <si>
    <t>KNR AT-04 0204-03
analogia</t>
  </si>
  <si>
    <t>KNR 2-31 0605-08
analogia</t>
  </si>
  <si>
    <t>KNR 2-31 0602-04
analogia</t>
  </si>
  <si>
    <t>VAT</t>
  </si>
  <si>
    <t>BRUTTO</t>
  </si>
  <si>
    <t>KNNR 1 0313-01
analogia</t>
  </si>
  <si>
    <t>KNNR 1 0318-03
ST-1B</t>
  </si>
  <si>
    <t>Dodatek za 5 km transportu ziemi samochodami samowyładowczymi po drogach o nawierzchni utwardzonej(kat.gr. I-IV)
odwóz nadmiaru gruntu
Krotność = 5</t>
  </si>
  <si>
    <t>KNNR 4 1430-01
analogia</t>
  </si>
  <si>
    <t>Wykonanie różnych elementów drobnowymiarowych o objętości do 1.5 m3 - elementy betonowe
Wloty betonowe Dn 400</t>
  </si>
  <si>
    <t>Ręczna rozbiórka elementów konstrukcji betonowych zbrojonych
Rozebranie części żelbetonych mostu i częsci przelotowych przepustu oraz ścianek czołowych</t>
  </si>
  <si>
    <t>Transport gruzu z terenu rozbiórki przy ręcznym załadowaniu i wyładowaniu samochodem ciężarowym - dodatek za każdy następny rozpoczęty 1 km
Krotność = 9</t>
  </si>
  <si>
    <t>Rozebranie podbudowy gr. 20 cm - rozebranie podbudowy gr. 40 cm
Krotność = 1,33</t>
  </si>
  <si>
    <t>Rozebranie nawierzchni z tłucznia gr. 15 cm mechanicznie. Rozbiórka nawierzchni
Krotność = 1,33</t>
  </si>
  <si>
    <t>Podkłady z ubitych materiałów sypkich na podłożu gruntowym
Podłoże zagęszczone pod konstrukcje przepustu</t>
  </si>
  <si>
    <t>KNR 2-33 0716-01
analogia</t>
  </si>
  <si>
    <t>Zasypanie wykopów .fund.podłużnych,punktowych,rowów,wykopów obiektowych spycharkami z zagęszcz.mechanicznym ubijakami (gr.warstwy w stanie luźnym 25 cm) - kat.gr. III-IV -
wykonanie zageszczonej zasypki wokół konstrukcji przepustu</t>
  </si>
  <si>
    <t>Zasypanie wykopów .fund.podłużnych,punktowych,rowów,wykopów obiektowych spycharkami z zagęszcz.mechanicznym ubijakami (gr.warstwy w stanie luźnym 25 cm) - kat.gr. III-IV
Uzupełnienie skarp nasypu poza przepustem</t>
  </si>
  <si>
    <t>Plantowanie (obrobienie na czysto) skarp i dna wykopów wykonywanych ręcznie w gruntach kat.I-III
Plantowanie skarp nasypu poza przepustem</t>
  </si>
  <si>
    <t>Izolacje typu 'Grace' i inne z folii samoprzylepnych poziome
Ułożenie geomembrany nad obiektem</t>
  </si>
  <si>
    <t>Części przelotowe prefabrykowanych przepustów drogowych rurowych jednootworowych z rur o śr. cm - montaż przepustu - wycena przez analogię - montaż przepustu z blachy falistej
P-1 Przepust fi 1000</t>
  </si>
  <si>
    <t>Umocnienie skarp płytami chodnikowymi na podsypce piaskowej
Wycena przez analogię - umocnienie dna rowu dyblami betonowymi ułożonymi na geowłókninie</t>
  </si>
  <si>
    <t>Umocnienie skarp płytami chodnikowymi na podsypce piaskowej
Wycena przez analogię - umocnienie skarp rowu płytami "EKO 40x60x10 cm" ułozonymi na geowłókninie</t>
  </si>
  <si>
    <t>Umocnienie skarp i dna rowów płytami betonowymi chodnikowymi o wym. 35x35x5 cm na podsypce piaskowej
Wycena przez analogię - umocnienie skarp i stożków geomatami z włókien sztucznych 380 g/m2</t>
  </si>
  <si>
    <t>KNR 2-01 0516-01
analogia</t>
  </si>
  <si>
    <t>Ułożenie ścieków prefabrykowanych korytkowych lub trójkątnych na podbudowie
Typ korytkowy</t>
  </si>
  <si>
    <t>Bariery ochronne stalowe jednostronne o masie 1 m 39 kg
Bariery ochronne drogowe SP-06/D/2</t>
  </si>
  <si>
    <t>Betonowanie ścian prostych w deskowaniu tradycyjnym
Wykonanie z betonu C30/37 (B30) fundamentów barieroporęczy, ścianek czołowych, ław funadmentowych oraz wieńcy. Ławy mostów wykonać należy wskrzyniach szczelnych</t>
  </si>
  <si>
    <t>Zbrojenie konstrukcji monolitycznych prętami stalowymi okrągłymi żebrowanymi i wklejanymi
Zbrojenie betonu klasą A-III</t>
  </si>
  <si>
    <t>Deskowanie tradycyjne - podpory masywne, ściany oporowe i ściany maskujące o wysokości do 4 m
Deskowanie fundamentów barier oraz murków oporowych</t>
  </si>
  <si>
    <t>Wykonanie pojedynczych opasek z kiszek faszynowych o śr. 20 cm
Wycena przez analogię - wykonanie materaców gabionowych gr. 20 cm o przekroju trapezowym
a = 20 cm b = 60 cm</t>
  </si>
  <si>
    <t>Mechaniczne karczowanie pni drzew o średnicy pnia 10-15 cm</t>
  </si>
  <si>
    <t>Mechaniczne karczowanie pni drzew o średnicy pnia 16-25 cm</t>
  </si>
  <si>
    <t>Mechaniczne karczowanie pni drzew o średnicy pnia 26-35 cm</t>
  </si>
  <si>
    <t>Mechaniczne karczowanie pni drzew o średnicy pnia 36-45 cm</t>
  </si>
  <si>
    <t>Mechaniczne karczowanie pni drzew o średnicy pnia 46-55 cm</t>
  </si>
  <si>
    <t>Mechaniczne karczowanie pni drzew o średnicy pnia 56-65 cm</t>
  </si>
  <si>
    <t>Mechaniczne karczowanie pni drzew o średnicy pnia 66-75 cm</t>
  </si>
  <si>
    <t>Mechaniczne karczowanie pni drzew o średnicy pnia 76-100 cm</t>
  </si>
  <si>
    <t>m-p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</si>
  <si>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</si>
  <si>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</si>
  <si>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</si>
  <si>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</si>
  <si>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</si>
  <si>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</si>
  <si>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</si>
  <si>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</si>
  <si>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</si>
  <si>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</si>
  <si>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D.01.02.01</t>
  </si>
  <si>
    <t>KNNR 1 0104-0100</t>
  </si>
  <si>
    <t>KNNR 1 0104-0200</t>
  </si>
  <si>
    <t>KNNR 1 0104-0300</t>
  </si>
  <si>
    <t>KNNR 1 0104-0400</t>
  </si>
  <si>
    <t>KNNR 1 0104-0500</t>
  </si>
  <si>
    <t>KNNR 1 0104-0600</t>
  </si>
  <si>
    <t>KNNR 1 0104-0700</t>
  </si>
  <si>
    <t>KNNR 1 0104-0800</t>
  </si>
  <si>
    <t>Wywóz karpiny na odległość do 2 km</t>
  </si>
  <si>
    <t>KNNR 1 0107-0200</t>
  </si>
  <si>
    <t>1.1.12</t>
  </si>
  <si>
    <t>KNNR 1 0107-0500</t>
  </si>
  <si>
    <t>Wywożenie karpiny i gałęzi - dodatek za każdy dodatkowy rozpoczęty 1,0 km transportu ponad pierwsze 2,0 km. Wykonawca rzeczywistą odległość wywozu ustali we własnym zakresie</t>
  </si>
  <si>
    <t>KNNR 1 0102-0500</t>
  </si>
  <si>
    <t>Mechaniczne karczowanie zagajników i krzaków. Krzaki i poszycia średnie od 31% do 60% powierzchni</t>
  </si>
  <si>
    <t>Formowanie i zagęszczanie nasypów o wys. do 3.0 m spycharkami w gruncie kat. I-II
MATERIAŁ Z DOKOPU - pozyskanie materiału z zewnątrz wraz z transportem</t>
  </si>
  <si>
    <t>Podbudowa z kruszywa łamanego - warstwa o grubości po zagęszczeniu 17 cm uziarnienie 0/31,5 mm</t>
  </si>
  <si>
    <t>Nawierzchnia z mieszanek mineralno-bitumicznych grysowo-żwirowych - warstwa profilująca z betonu asfaltowego - grubość po zagęszczeniu 3 cm</t>
  </si>
  <si>
    <t>Wywiezienie gruzu z terenu rozbiórki przy mechanicznym załadowaniu i wyładowaniu samochodem samowyładowczym na odległość 5 km
Wykonawca rzeczywistą odległość wywozu ustali we własnym zakresie</t>
  </si>
  <si>
    <t>Ława pod krawężniki betonowa zw ykła
ŁAWA BETONOWA POD KRAWĘŻNIKI BETONOWE 20*30*100 W ILOŚCI 0,0375 M3/MB</t>
  </si>
  <si>
    <t>M-20.02.06 Drobne elmenty drogowe mostowe-umocnienie gruntu lub cieku materacami gabionowymi o przekroju trapezowym</t>
  </si>
  <si>
    <t>1.14</t>
  </si>
  <si>
    <t>1.15</t>
  </si>
  <si>
    <t>1.8.3</t>
  </si>
  <si>
    <t>1.8.4</t>
  </si>
  <si>
    <t>1.12.4</t>
  </si>
  <si>
    <t>1.12.5</t>
  </si>
  <si>
    <t>1.13.3</t>
  </si>
  <si>
    <t>1.14.1</t>
  </si>
  <si>
    <t>1.14.2</t>
  </si>
  <si>
    <t>1.14.3</t>
  </si>
  <si>
    <t>1.15.1</t>
  </si>
  <si>
    <t>1.15.2</t>
  </si>
  <si>
    <t xml:space="preserve">Słownie: </t>
  </si>
  <si>
    <t>KOSZTORYS OFERTOWY</t>
  </si>
  <si>
    <t>Wywóz karpiny na odległość do 2 km
8,00x0,05+26,00x0,07+18,00x0,17+26,00x0,28+67,00x0,45+53,00x0,65+35,00x0,88+12,00x1,02+364,00x0,20=120,93</t>
  </si>
  <si>
    <t>Załadowanie gruzu koparko-ładowarką przy obsłudze na zmianę roboczą przez 3 samochody samowyładowcze
(15200,00x0,04+10060,00x0,10+10060,00x0,15+1321,00x0,10+8493,00x0,10+8493,00x0,15+800,00x0,15x0,30+56,00+400,00x0,08x0,30)x1,2=6027,95</t>
  </si>
</sst>
</file>

<file path=xl/styles.xml><?xml version="1.0" encoding="utf-8"?>
<styleSheet xmlns="http://schemas.openxmlformats.org/spreadsheetml/2006/main">
  <fonts count="16">
    <font>
      <sz val="10"/>
      <name val="Arial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7.5"/>
      <color indexed="8"/>
      <name val="Arial"/>
      <family val="2"/>
      <charset val="238"/>
    </font>
    <font>
      <sz val="7.5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charset val="238"/>
    </font>
    <font>
      <b/>
      <i/>
      <sz val="7.5"/>
      <color indexed="8"/>
      <name val="Arial"/>
      <family val="2"/>
      <charset val="238"/>
    </font>
    <font>
      <b/>
      <sz val="10"/>
      <name val="Arial"/>
      <family val="2"/>
      <charset val="238"/>
    </font>
    <font>
      <sz val="7.5"/>
      <name val="Arial"/>
      <charset val="238"/>
    </font>
    <font>
      <sz val="7.5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7.5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6" fillId="0" borderId="0"/>
  </cellStyleXfs>
  <cellXfs count="67">
    <xf numFmtId="0" fontId="0" fillId="0" borderId="0" xfId="0"/>
    <xf numFmtId="0" fontId="5" fillId="0" borderId="0" xfId="0" applyFont="1" applyAlignment="1">
      <alignment horizontal="left"/>
    </xf>
    <xf numFmtId="4" fontId="0" fillId="0" borderId="0" xfId="0" applyNumberFormat="1"/>
    <xf numFmtId="4" fontId="8" fillId="0" borderId="1" xfId="0" applyNumberFormat="1" applyFont="1" applyBorder="1" applyAlignment="1">
      <alignment horizontal="right" vertical="top" wrapText="1"/>
    </xf>
    <xf numFmtId="4" fontId="7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9" fillId="0" borderId="0" xfId="0" applyFont="1"/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vertical="top"/>
    </xf>
    <xf numFmtId="49" fontId="11" fillId="0" borderId="1" xfId="0" applyNumberFormat="1" applyFont="1" applyBorder="1" applyAlignment="1">
      <alignment vertical="top" wrapText="1"/>
    </xf>
    <xf numFmtId="0" fontId="0" fillId="0" borderId="0" xfId="0" applyFill="1"/>
    <xf numFmtId="4" fontId="11" fillId="0" borderId="1" xfId="0" applyNumberFormat="1" applyFont="1" applyBorder="1" applyAlignment="1">
      <alignment vertical="center"/>
    </xf>
    <xf numFmtId="4" fontId="11" fillId="0" borderId="1" xfId="0" applyNumberFormat="1" applyFont="1" applyFill="1" applyBorder="1" applyAlignment="1">
      <alignment vertical="center"/>
    </xf>
    <xf numFmtId="4" fontId="7" fillId="0" borderId="0" xfId="0" applyNumberFormat="1" applyFont="1" applyBorder="1" applyAlignment="1">
      <alignment vertical="center"/>
    </xf>
    <xf numFmtId="0" fontId="0" fillId="0" borderId="2" xfId="0" applyBorder="1"/>
    <xf numFmtId="0" fontId="0" fillId="0" borderId="3" xfId="0" applyBorder="1"/>
    <xf numFmtId="4" fontId="0" fillId="0" borderId="3" xfId="0" applyNumberFormat="1" applyBorder="1" applyAlignment="1">
      <alignment vertical="center"/>
    </xf>
    <xf numFmtId="4" fontId="7" fillId="0" borderId="3" xfId="0" applyNumberFormat="1" applyFont="1" applyBorder="1" applyAlignment="1">
      <alignment vertical="center"/>
    </xf>
    <xf numFmtId="4" fontId="7" fillId="0" borderId="4" xfId="0" applyNumberFormat="1" applyFont="1" applyBorder="1" applyAlignment="1">
      <alignment vertical="center"/>
    </xf>
    <xf numFmtId="4" fontId="12" fillId="0" borderId="5" xfId="1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top" wrapText="1"/>
    </xf>
    <xf numFmtId="4" fontId="5" fillId="0" borderId="1" xfId="1" applyNumberFormat="1" applyFont="1" applyBorder="1" applyAlignment="1">
      <alignment horizontal="right" vertical="center" wrapText="1"/>
    </xf>
    <xf numFmtId="4" fontId="12" fillId="0" borderId="6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top" wrapText="1"/>
    </xf>
    <xf numFmtId="4" fontId="2" fillId="0" borderId="1" xfId="1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top" wrapText="1"/>
    </xf>
    <xf numFmtId="0" fontId="5" fillId="0" borderId="1" xfId="1" applyFont="1" applyBorder="1" applyAlignment="1">
      <alignment horizontal="left" vertical="top" wrapText="1"/>
    </xf>
    <xf numFmtId="0" fontId="5" fillId="0" borderId="1" xfId="1" applyFont="1" applyFill="1" applyBorder="1" applyAlignment="1">
      <alignment horizontal="right" vertical="top" wrapText="1"/>
    </xf>
    <xf numFmtId="0" fontId="5" fillId="0" borderId="1" xfId="1" applyFont="1" applyFill="1" applyBorder="1" applyAlignment="1">
      <alignment horizontal="left" vertical="top" wrapText="1"/>
    </xf>
    <xf numFmtId="4" fontId="5" fillId="0" borderId="1" xfId="1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left" vertical="top" wrapText="1"/>
    </xf>
    <xf numFmtId="4" fontId="7" fillId="0" borderId="7" xfId="0" applyNumberFormat="1" applyFont="1" applyBorder="1" applyAlignment="1">
      <alignment vertical="center"/>
    </xf>
    <xf numFmtId="4" fontId="12" fillId="0" borderId="8" xfId="1" applyNumberFormat="1" applyFont="1" applyBorder="1" applyAlignment="1">
      <alignment horizontal="right" vertical="center" wrapText="1"/>
    </xf>
    <xf numFmtId="0" fontId="4" fillId="0" borderId="1" xfId="1" applyFont="1" applyBorder="1" applyAlignment="1">
      <alignment horizontal="right" vertical="top" wrapText="1"/>
    </xf>
    <xf numFmtId="0" fontId="4" fillId="0" borderId="1" xfId="1" applyFont="1" applyBorder="1" applyAlignment="1">
      <alignment horizontal="left" vertical="top" wrapText="1"/>
    </xf>
    <xf numFmtId="4" fontId="4" fillId="0" borderId="1" xfId="1" applyNumberFormat="1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vertical="center"/>
    </xf>
    <xf numFmtId="4" fontId="15" fillId="0" borderId="1" xfId="0" applyNumberFormat="1" applyFont="1" applyBorder="1" applyAlignment="1">
      <alignment vertical="center"/>
    </xf>
    <xf numFmtId="0" fontId="12" fillId="0" borderId="9" xfId="1" applyFont="1" applyBorder="1" applyAlignment="1">
      <alignment horizontal="left" vertical="top" wrapText="1"/>
    </xf>
    <xf numFmtId="0" fontId="12" fillId="0" borderId="10" xfId="1" applyFont="1" applyBorder="1" applyAlignment="1">
      <alignment horizontal="left" vertical="top" wrapText="1"/>
    </xf>
    <xf numFmtId="0" fontId="1" fillId="0" borderId="11" xfId="1" applyFont="1" applyBorder="1" applyAlignment="1">
      <alignment horizontal="center" wrapText="1"/>
    </xf>
    <xf numFmtId="0" fontId="1" fillId="0" borderId="12" xfId="1" applyFont="1" applyBorder="1" applyAlignment="1">
      <alignment horizontal="center" wrapText="1"/>
    </xf>
    <xf numFmtId="0" fontId="1" fillId="0" borderId="13" xfId="1" applyFont="1" applyBorder="1" applyAlignment="1">
      <alignment horizontal="center" wrapText="1"/>
    </xf>
    <xf numFmtId="0" fontId="6" fillId="0" borderId="14" xfId="1" applyBorder="1" applyAlignment="1">
      <alignment horizontal="center"/>
    </xf>
    <xf numFmtId="0" fontId="6" fillId="0" borderId="0" xfId="1" applyBorder="1" applyAlignment="1">
      <alignment horizontal="center"/>
    </xf>
    <xf numFmtId="0" fontId="6" fillId="0" borderId="7" xfId="1" applyBorder="1" applyAlignment="1">
      <alignment horizontal="center"/>
    </xf>
    <xf numFmtId="0" fontId="12" fillId="0" borderId="15" xfId="1" applyFont="1" applyBorder="1" applyAlignment="1">
      <alignment horizontal="left" vertical="top" wrapText="1"/>
    </xf>
    <xf numFmtId="0" fontId="12" fillId="0" borderId="16" xfId="1" applyFont="1" applyBorder="1" applyAlignment="1">
      <alignment horizontal="left" vertical="top" wrapText="1"/>
    </xf>
    <xf numFmtId="0" fontId="13" fillId="0" borderId="17" xfId="1" applyFont="1" applyBorder="1" applyAlignment="1">
      <alignment horizontal="left" vertical="top" wrapText="1"/>
    </xf>
    <xf numFmtId="0" fontId="13" fillId="0" borderId="18" xfId="1" applyFont="1" applyBorder="1" applyAlignment="1">
      <alignment horizontal="left" vertical="top" wrapText="1"/>
    </xf>
    <xf numFmtId="0" fontId="13" fillId="0" borderId="19" xfId="1" applyFont="1" applyBorder="1" applyAlignment="1">
      <alignment horizontal="left" vertical="top" wrapText="1"/>
    </xf>
    <xf numFmtId="0" fontId="12" fillId="0" borderId="17" xfId="1" applyFont="1" applyBorder="1" applyAlignment="1">
      <alignment horizontal="left" vertical="top" wrapText="1"/>
    </xf>
    <xf numFmtId="0" fontId="12" fillId="0" borderId="19" xfId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5" fillId="0" borderId="0" xfId="0" applyFont="1" applyAlignment="1">
      <alignment horizontal="center" wrapText="1"/>
    </xf>
    <xf numFmtId="0" fontId="0" fillId="0" borderId="0" xfId="0"/>
    <xf numFmtId="0" fontId="4" fillId="0" borderId="1" xfId="0" applyFont="1" applyBorder="1" applyAlignment="1">
      <alignment horizontal="center" vertical="top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7"/>
  <sheetViews>
    <sheetView tabSelected="1" view="pageBreakPreview" zoomScale="150" zoomScaleNormal="175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H19" sqref="H19"/>
    </sheetView>
  </sheetViews>
  <sheetFormatPr defaultRowHeight="12.75"/>
  <cols>
    <col min="1" max="1" width="7.42578125" customWidth="1"/>
    <col min="2" max="2" width="51" customWidth="1"/>
    <col min="3" max="3" width="12.7109375" style="5" customWidth="1"/>
    <col min="4" max="5" width="12.7109375" style="4" customWidth="1"/>
  </cols>
  <sheetData>
    <row r="1" spans="1:5" ht="17.45" customHeight="1">
      <c r="A1" s="48" t="s">
        <v>1</v>
      </c>
      <c r="B1" s="49"/>
      <c r="C1" s="49"/>
      <c r="D1" s="49"/>
      <c r="E1" s="50"/>
    </row>
    <row r="2" spans="1:5">
      <c r="A2" s="51" t="s">
        <v>402</v>
      </c>
      <c r="B2" s="52"/>
      <c r="C2" s="52"/>
      <c r="D2" s="52"/>
      <c r="E2" s="53"/>
    </row>
    <row r="3" spans="1:5">
      <c r="A3" s="17"/>
      <c r="B3" s="18"/>
      <c r="C3" s="19"/>
      <c r="D3" s="20"/>
      <c r="E3" s="21"/>
    </row>
    <row r="4" spans="1:5" ht="15.75">
      <c r="A4" s="26" t="s">
        <v>2</v>
      </c>
      <c r="B4" s="26" t="s">
        <v>3</v>
      </c>
      <c r="C4" s="27" t="s">
        <v>4</v>
      </c>
      <c r="D4" s="28" t="s">
        <v>422</v>
      </c>
      <c r="E4" s="28" t="s">
        <v>423</v>
      </c>
    </row>
    <row r="5" spans="1:5" s="6" customFormat="1">
      <c r="A5" s="41">
        <v>1</v>
      </c>
      <c r="B5" s="42" t="s">
        <v>49</v>
      </c>
      <c r="C5" s="43">
        <f>SUM(C6:C18)</f>
        <v>0</v>
      </c>
      <c r="D5" s="44">
        <f>IF(ROUND(C5*0.23,2)=SUM(D6:D18),ROUND(C5*0.23,2),"BŁĄD VAT")</f>
        <v>0</v>
      </c>
      <c r="E5" s="44">
        <f>C5+D5</f>
        <v>0</v>
      </c>
    </row>
    <row r="6" spans="1:5">
      <c r="A6" s="29" t="s">
        <v>5</v>
      </c>
      <c r="B6" s="30" t="s">
        <v>9</v>
      </c>
      <c r="C6" s="24">
        <f ca="1">Kosztorys!H20</f>
        <v>0</v>
      </c>
      <c r="D6" s="14">
        <f>ROUND(C6*0.23,2)</f>
        <v>0</v>
      </c>
      <c r="E6" s="14">
        <f t="shared" ref="E6:E40" si="0">C6+D6</f>
        <v>0</v>
      </c>
    </row>
    <row r="7" spans="1:5">
      <c r="A7" s="29" t="s">
        <v>6</v>
      </c>
      <c r="B7" s="30" t="s">
        <v>53</v>
      </c>
      <c r="C7" s="24">
        <f ca="1">Kosztorys!H35</f>
        <v>0</v>
      </c>
      <c r="D7" s="14">
        <f t="shared" ref="D7:D40" si="1">ROUND(C7*0.23,2)</f>
        <v>0</v>
      </c>
      <c r="E7" s="14">
        <f t="shared" si="0"/>
        <v>0</v>
      </c>
    </row>
    <row r="8" spans="1:5" s="13" customFormat="1">
      <c r="A8" s="31" t="s">
        <v>7</v>
      </c>
      <c r="B8" s="32" t="s">
        <v>8</v>
      </c>
      <c r="C8" s="33">
        <f ca="1">Kosztorys!H43</f>
        <v>0</v>
      </c>
      <c r="D8" s="15">
        <f t="shared" si="1"/>
        <v>0</v>
      </c>
      <c r="E8" s="15">
        <f t="shared" si="0"/>
        <v>0</v>
      </c>
    </row>
    <row r="9" spans="1:5">
      <c r="A9" s="29" t="s">
        <v>65</v>
      </c>
      <c r="B9" s="30" t="s">
        <v>192</v>
      </c>
      <c r="C9" s="24">
        <f ca="1">Kosztorys!H53</f>
        <v>0</v>
      </c>
      <c r="D9" s="14">
        <f t="shared" si="1"/>
        <v>0</v>
      </c>
      <c r="E9" s="14">
        <f t="shared" si="0"/>
        <v>0</v>
      </c>
    </row>
    <row r="10" spans="1:5">
      <c r="A10" s="29" t="s">
        <v>71</v>
      </c>
      <c r="B10" s="30" t="s">
        <v>202</v>
      </c>
      <c r="C10" s="24">
        <f ca="1">Kosztorys!H66</f>
        <v>0</v>
      </c>
      <c r="D10" s="14">
        <f t="shared" si="1"/>
        <v>0</v>
      </c>
      <c r="E10" s="14">
        <f t="shared" si="0"/>
        <v>0</v>
      </c>
    </row>
    <row r="11" spans="1:5">
      <c r="A11" s="29" t="s">
        <v>83</v>
      </c>
      <c r="B11" s="30" t="s">
        <v>206</v>
      </c>
      <c r="C11" s="24">
        <f ca="1">Kosztorys!H71</f>
        <v>0</v>
      </c>
      <c r="D11" s="14">
        <f t="shared" si="1"/>
        <v>0</v>
      </c>
      <c r="E11" s="14">
        <f t="shared" si="0"/>
        <v>0</v>
      </c>
    </row>
    <row r="12" spans="1:5">
      <c r="A12" s="29" t="s">
        <v>87</v>
      </c>
      <c r="B12" s="30" t="s">
        <v>210</v>
      </c>
      <c r="C12" s="24">
        <f ca="1">Kosztorys!H77</f>
        <v>0</v>
      </c>
      <c r="D12" s="14">
        <f t="shared" si="1"/>
        <v>0</v>
      </c>
      <c r="E12" s="14">
        <f t="shared" si="0"/>
        <v>0</v>
      </c>
    </row>
    <row r="13" spans="1:5">
      <c r="A13" s="29" t="s">
        <v>90</v>
      </c>
      <c r="B13" s="30" t="s">
        <v>213</v>
      </c>
      <c r="C13" s="24">
        <f ca="1">Kosztorys!H81</f>
        <v>0</v>
      </c>
      <c r="D13" s="14">
        <f t="shared" si="1"/>
        <v>0</v>
      </c>
      <c r="E13" s="14">
        <f t="shared" si="0"/>
        <v>0</v>
      </c>
    </row>
    <row r="14" spans="1:5">
      <c r="A14" s="29" t="s">
        <v>93</v>
      </c>
      <c r="B14" s="30" t="s">
        <v>94</v>
      </c>
      <c r="C14" s="24">
        <f ca="1">Kosztorys!H86</f>
        <v>0</v>
      </c>
      <c r="D14" s="14">
        <f t="shared" si="1"/>
        <v>0</v>
      </c>
      <c r="E14" s="14">
        <f t="shared" si="0"/>
        <v>0</v>
      </c>
    </row>
    <row r="15" spans="1:5">
      <c r="A15" s="29" t="s">
        <v>98</v>
      </c>
      <c r="B15" s="30" t="s">
        <v>105</v>
      </c>
      <c r="C15" s="24">
        <f ca="1">Kosztorys!H93</f>
        <v>0</v>
      </c>
      <c r="D15" s="14">
        <f t="shared" si="1"/>
        <v>0</v>
      </c>
      <c r="E15" s="14">
        <f t="shared" si="0"/>
        <v>0</v>
      </c>
    </row>
    <row r="16" spans="1:5" s="13" customFormat="1">
      <c r="A16" s="31" t="s">
        <v>102</v>
      </c>
      <c r="B16" s="32" t="s">
        <v>110</v>
      </c>
      <c r="C16" s="33">
        <f ca="1">Kosztorys!H98</f>
        <v>0</v>
      </c>
      <c r="D16" s="15">
        <f t="shared" si="1"/>
        <v>0</v>
      </c>
      <c r="E16" s="15">
        <f t="shared" si="0"/>
        <v>0</v>
      </c>
    </row>
    <row r="17" spans="1:5">
      <c r="A17" s="29" t="s">
        <v>491</v>
      </c>
      <c r="B17" s="30" t="s">
        <v>223</v>
      </c>
      <c r="C17" s="24">
        <f ca="1">Kosztorys!H103</f>
        <v>0</v>
      </c>
      <c r="D17" s="14">
        <f t="shared" si="1"/>
        <v>0</v>
      </c>
      <c r="E17" s="14">
        <f t="shared" si="0"/>
        <v>0</v>
      </c>
    </row>
    <row r="18" spans="1:5">
      <c r="A18" s="29" t="s">
        <v>492</v>
      </c>
      <c r="B18" s="30" t="s">
        <v>229</v>
      </c>
      <c r="C18" s="24">
        <f ca="1">Kosztorys!H107</f>
        <v>0</v>
      </c>
      <c r="D18" s="14">
        <f t="shared" si="1"/>
        <v>0</v>
      </c>
      <c r="E18" s="14">
        <f t="shared" si="0"/>
        <v>0</v>
      </c>
    </row>
    <row r="19" spans="1:5" s="6" customFormat="1">
      <c r="A19" s="41">
        <v>2</v>
      </c>
      <c r="B19" s="42" t="s">
        <v>115</v>
      </c>
      <c r="C19" s="43">
        <f ca="1">SUM(C20:C22)</f>
        <v>0</v>
      </c>
      <c r="D19" s="44">
        <f>IF(ROUND(C19*0.23,2)=SUM(D20:D22),ROUND(C19*0.23,2),"BŁĄD VAT")</f>
        <v>0</v>
      </c>
      <c r="E19" s="44">
        <f t="shared" si="0"/>
        <v>0</v>
      </c>
    </row>
    <row r="20" spans="1:5">
      <c r="A20" s="29" t="s">
        <v>116</v>
      </c>
      <c r="B20" s="30" t="s">
        <v>232</v>
      </c>
      <c r="C20" s="24">
        <f ca="1">Kosztorys!H112</f>
        <v>0</v>
      </c>
      <c r="D20" s="14">
        <f t="shared" si="1"/>
        <v>0</v>
      </c>
      <c r="E20" s="14">
        <f t="shared" si="0"/>
        <v>0</v>
      </c>
    </row>
    <row r="21" spans="1:5">
      <c r="A21" s="29" t="s">
        <v>129</v>
      </c>
      <c r="B21" s="30" t="s">
        <v>8</v>
      </c>
      <c r="C21" s="24">
        <f ca="1">Kosztorys!H126</f>
        <v>0</v>
      </c>
      <c r="D21" s="14">
        <f t="shared" si="1"/>
        <v>0</v>
      </c>
      <c r="E21" s="14">
        <f t="shared" si="0"/>
        <v>0</v>
      </c>
    </row>
    <row r="22" spans="1:5">
      <c r="A22" s="29" t="s">
        <v>149</v>
      </c>
      <c r="B22" s="30" t="s">
        <v>242</v>
      </c>
      <c r="C22" s="24">
        <f ca="1">Kosztorys!H141</f>
        <v>0</v>
      </c>
      <c r="D22" s="14">
        <f t="shared" si="1"/>
        <v>0</v>
      </c>
      <c r="E22" s="14">
        <f t="shared" si="0"/>
        <v>0</v>
      </c>
    </row>
    <row r="23" spans="1:5" s="6" customFormat="1">
      <c r="A23" s="41">
        <v>3</v>
      </c>
      <c r="B23" s="42" t="s">
        <v>257</v>
      </c>
      <c r="C23" s="43">
        <f ca="1">SUM(C24:C40)</f>
        <v>0</v>
      </c>
      <c r="D23" s="44">
        <f>IF(ROUND(C23*0.23,2)=SUM(D24:D40),ROUND(C23*0.23,2),"BŁĄD VAT")</f>
        <v>0</v>
      </c>
      <c r="E23" s="44">
        <f t="shared" si="0"/>
        <v>0</v>
      </c>
    </row>
    <row r="24" spans="1:5">
      <c r="A24" s="29" t="s">
        <v>160</v>
      </c>
      <c r="B24" s="30" t="s">
        <v>259</v>
      </c>
      <c r="C24" s="24">
        <f ca="1">Kosztorys!H147</f>
        <v>0</v>
      </c>
      <c r="D24" s="14">
        <f t="shared" si="1"/>
        <v>0</v>
      </c>
      <c r="E24" s="14">
        <f t="shared" si="0"/>
        <v>0</v>
      </c>
    </row>
    <row r="25" spans="1:5">
      <c r="A25" s="29" t="s">
        <v>164</v>
      </c>
      <c r="B25" s="30" t="s">
        <v>264</v>
      </c>
      <c r="C25" s="24">
        <f ca="1">Kosztorys!H153</f>
        <v>0</v>
      </c>
      <c r="D25" s="14">
        <f t="shared" si="1"/>
        <v>0</v>
      </c>
      <c r="E25" s="14">
        <f t="shared" si="0"/>
        <v>0</v>
      </c>
    </row>
    <row r="26" spans="1:5">
      <c r="A26" s="29" t="s">
        <v>169</v>
      </c>
      <c r="B26" s="30" t="s">
        <v>268</v>
      </c>
      <c r="C26" s="24">
        <f ca="1">Kosztorys!H160</f>
        <v>0</v>
      </c>
      <c r="D26" s="14">
        <f t="shared" si="1"/>
        <v>0</v>
      </c>
      <c r="E26" s="14">
        <f t="shared" si="0"/>
        <v>0</v>
      </c>
    </row>
    <row r="27" spans="1:5">
      <c r="A27" s="29" t="s">
        <v>325</v>
      </c>
      <c r="B27" s="30" t="s">
        <v>270</v>
      </c>
      <c r="C27" s="24">
        <f ca="1">Kosztorys!H164</f>
        <v>0</v>
      </c>
      <c r="D27" s="14">
        <f t="shared" si="1"/>
        <v>0</v>
      </c>
      <c r="E27" s="14">
        <f t="shared" si="0"/>
        <v>0</v>
      </c>
    </row>
    <row r="28" spans="1:5" ht="21">
      <c r="A28" s="29" t="s">
        <v>326</v>
      </c>
      <c r="B28" s="30" t="s">
        <v>275</v>
      </c>
      <c r="C28" s="24">
        <f ca="1">Kosztorys!H172</f>
        <v>0</v>
      </c>
      <c r="D28" s="14">
        <f t="shared" si="1"/>
        <v>0</v>
      </c>
      <c r="E28" s="14">
        <f t="shared" si="0"/>
        <v>0</v>
      </c>
    </row>
    <row r="29" spans="1:5">
      <c r="A29" s="29" t="s">
        <v>327</v>
      </c>
      <c r="B29" s="30" t="s">
        <v>279</v>
      </c>
      <c r="C29" s="24">
        <f ca="1">Kosztorys!H175</f>
        <v>0</v>
      </c>
      <c r="D29" s="14">
        <f t="shared" si="1"/>
        <v>0</v>
      </c>
      <c r="E29" s="14">
        <f t="shared" si="0"/>
        <v>0</v>
      </c>
    </row>
    <row r="30" spans="1:5">
      <c r="A30" s="29" t="s">
        <v>328</v>
      </c>
      <c r="B30" s="30" t="s">
        <v>403</v>
      </c>
      <c r="C30" s="24">
        <f ca="1">Kosztorys!H181</f>
        <v>0</v>
      </c>
      <c r="D30" s="14">
        <f t="shared" si="1"/>
        <v>0</v>
      </c>
      <c r="E30" s="14">
        <f t="shared" si="0"/>
        <v>0</v>
      </c>
    </row>
    <row r="31" spans="1:5">
      <c r="A31" s="29" t="s">
        <v>329</v>
      </c>
      <c r="B31" s="30" t="s">
        <v>321</v>
      </c>
      <c r="C31" s="24">
        <f ca="1">Kosztorys!H184</f>
        <v>0</v>
      </c>
      <c r="D31" s="14">
        <f t="shared" si="1"/>
        <v>0</v>
      </c>
      <c r="E31" s="14">
        <f t="shared" si="0"/>
        <v>0</v>
      </c>
    </row>
    <row r="32" spans="1:5">
      <c r="A32" s="29" t="s">
        <v>330</v>
      </c>
      <c r="B32" s="30" t="s">
        <v>286</v>
      </c>
      <c r="C32" s="24">
        <f ca="1">Kosztorys!H187</f>
        <v>0</v>
      </c>
      <c r="D32" s="14">
        <f t="shared" si="1"/>
        <v>0</v>
      </c>
      <c r="E32" s="14">
        <f t="shared" si="0"/>
        <v>0</v>
      </c>
    </row>
    <row r="33" spans="1:5" s="13" customFormat="1">
      <c r="A33" s="31" t="s">
        <v>331</v>
      </c>
      <c r="B33" s="32" t="s">
        <v>388</v>
      </c>
      <c r="C33" s="33">
        <f ca="1">Kosztorys!H190</f>
        <v>0</v>
      </c>
      <c r="D33" s="15">
        <f>ROUND(C33*0.23,2)</f>
        <v>0</v>
      </c>
      <c r="E33" s="15">
        <f>C33+D33</f>
        <v>0</v>
      </c>
    </row>
    <row r="34" spans="1:5">
      <c r="A34" s="29" t="s">
        <v>332</v>
      </c>
      <c r="B34" s="30" t="s">
        <v>404</v>
      </c>
      <c r="C34" s="24">
        <f ca="1">Kosztorys!H194</f>
        <v>0</v>
      </c>
      <c r="D34" s="14">
        <f t="shared" si="1"/>
        <v>0</v>
      </c>
      <c r="E34" s="14">
        <f t="shared" si="0"/>
        <v>0</v>
      </c>
    </row>
    <row r="35" spans="1:5">
      <c r="A35" s="29" t="s">
        <v>333</v>
      </c>
      <c r="B35" s="30" t="s">
        <v>292</v>
      </c>
      <c r="C35" s="24">
        <f ca="1">Kosztorys!H197</f>
        <v>0</v>
      </c>
      <c r="D35" s="14">
        <f t="shared" si="1"/>
        <v>0</v>
      </c>
      <c r="E35" s="14">
        <f t="shared" si="0"/>
        <v>0</v>
      </c>
    </row>
    <row r="36" spans="1:5">
      <c r="A36" s="29" t="s">
        <v>334</v>
      </c>
      <c r="B36" s="30" t="s">
        <v>296</v>
      </c>
      <c r="C36" s="24">
        <f ca="1">Kosztorys!H200</f>
        <v>0</v>
      </c>
      <c r="D36" s="14">
        <f t="shared" si="1"/>
        <v>0</v>
      </c>
      <c r="E36" s="14">
        <f t="shared" si="0"/>
        <v>0</v>
      </c>
    </row>
    <row r="37" spans="1:5">
      <c r="A37" s="29" t="s">
        <v>335</v>
      </c>
      <c r="B37" s="30" t="s">
        <v>299</v>
      </c>
      <c r="C37" s="24">
        <f ca="1">Kosztorys!H205</f>
        <v>0</v>
      </c>
      <c r="D37" s="14">
        <f t="shared" si="1"/>
        <v>0</v>
      </c>
      <c r="E37" s="14">
        <f t="shared" si="0"/>
        <v>0</v>
      </c>
    </row>
    <row r="38" spans="1:5">
      <c r="A38" s="29" t="s">
        <v>336</v>
      </c>
      <c r="B38" s="30" t="s">
        <v>305</v>
      </c>
      <c r="C38" s="24">
        <f ca="1">Kosztorys!H209</f>
        <v>0</v>
      </c>
      <c r="D38" s="14">
        <f t="shared" si="1"/>
        <v>0</v>
      </c>
      <c r="E38" s="14">
        <f t="shared" si="0"/>
        <v>0</v>
      </c>
    </row>
    <row r="39" spans="1:5" ht="21">
      <c r="A39" s="29" t="s">
        <v>337</v>
      </c>
      <c r="B39" s="30" t="s">
        <v>312</v>
      </c>
      <c r="C39" s="24">
        <f ca="1">Kosztorys!H213</f>
        <v>0</v>
      </c>
      <c r="D39" s="14">
        <f t="shared" si="1"/>
        <v>0</v>
      </c>
      <c r="E39" s="14">
        <f t="shared" si="0"/>
        <v>0</v>
      </c>
    </row>
    <row r="40" spans="1:5" ht="21">
      <c r="A40" s="29" t="s">
        <v>338</v>
      </c>
      <c r="B40" s="30" t="s">
        <v>315</v>
      </c>
      <c r="C40" s="24">
        <f ca="1">Kosztorys!H216</f>
        <v>0</v>
      </c>
      <c r="D40" s="14">
        <f t="shared" si="1"/>
        <v>0</v>
      </c>
      <c r="E40" s="14">
        <f t="shared" si="0"/>
        <v>0</v>
      </c>
    </row>
    <row r="41" spans="1:5" s="6" customFormat="1">
      <c r="A41" s="41"/>
      <c r="B41" s="42" t="s">
        <v>176</v>
      </c>
      <c r="C41" s="43">
        <f>C5+C19+C23</f>
        <v>0</v>
      </c>
      <c r="D41" s="45"/>
      <c r="E41" s="45"/>
    </row>
    <row r="42" spans="1:5" s="6" customFormat="1">
      <c r="A42" s="41"/>
      <c r="B42" s="42" t="s">
        <v>177</v>
      </c>
      <c r="C42" s="43">
        <f>IF(ROUND(C41*0.23,2)=D42,D42,"BŁĄD VAT")</f>
        <v>0</v>
      </c>
      <c r="D42" s="43">
        <f>D5+D19+D23</f>
        <v>0</v>
      </c>
      <c r="E42" s="45"/>
    </row>
    <row r="43" spans="1:5" s="6" customFormat="1">
      <c r="A43" s="41"/>
      <c r="B43" s="42" t="s">
        <v>178</v>
      </c>
      <c r="C43" s="43">
        <f>C41+C42</f>
        <v>0</v>
      </c>
      <c r="D43" s="45"/>
      <c r="E43" s="43">
        <f>E5+E19+E23</f>
        <v>0</v>
      </c>
    </row>
    <row r="44" spans="1:5">
      <c r="A44" s="54" t="s">
        <v>0</v>
      </c>
      <c r="B44" s="55"/>
      <c r="C44" s="25">
        <f>IF(C43=E43, E43, "BŁAD VAT")</f>
        <v>0</v>
      </c>
      <c r="D44" s="16"/>
      <c r="E44" s="39"/>
    </row>
    <row r="45" spans="1:5" ht="13.15" customHeight="1">
      <c r="A45" s="56" t="s">
        <v>320</v>
      </c>
      <c r="B45" s="57"/>
      <c r="C45" s="58"/>
      <c r="D45" s="16"/>
      <c r="E45" s="39"/>
    </row>
    <row r="46" spans="1:5">
      <c r="A46" s="59" t="s">
        <v>319</v>
      </c>
      <c r="B46" s="60"/>
      <c r="C46" s="22">
        <f>C44-C42</f>
        <v>0</v>
      </c>
      <c r="D46" s="16"/>
      <c r="E46" s="39"/>
    </row>
    <row r="47" spans="1:5" ht="13.15" customHeight="1">
      <c r="A47" s="46" t="s">
        <v>177</v>
      </c>
      <c r="B47" s="47"/>
      <c r="C47" s="40">
        <f>C42</f>
        <v>0</v>
      </c>
      <c r="D47" s="20"/>
      <c r="E47" s="21"/>
    </row>
  </sheetData>
  <mergeCells count="6">
    <mergeCell ref="A47:B47"/>
    <mergeCell ref="A1:E1"/>
    <mergeCell ref="A2:E2"/>
    <mergeCell ref="A44:B44"/>
    <mergeCell ref="A45:C45"/>
    <mergeCell ref="A46:B46"/>
  </mergeCells>
  <phoneticPr fontId="3" type="noConversion"/>
  <printOptions horizontalCentered="1"/>
  <pageMargins left="0.98425196850393704" right="0.39370078740157483" top="0.59055118110236227" bottom="0.59055118110236227" header="0.39370078740157483" footer="0.39370078740157483"/>
  <pageSetup paperSize="9" scale="86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H264"/>
  <sheetViews>
    <sheetView view="pageBreakPreview" topLeftCell="A208" zoomScale="150" zoomScaleNormal="150" zoomScaleSheetLayoutView="150" workbookViewId="0">
      <selection activeCell="M14" sqref="M14"/>
    </sheetView>
  </sheetViews>
  <sheetFormatPr defaultRowHeight="12.75"/>
  <cols>
    <col min="1" max="1" width="5.85546875" customWidth="1"/>
    <col min="2" max="2" width="8.42578125" customWidth="1"/>
    <col min="4" max="4" width="38.5703125" customWidth="1"/>
    <col min="5" max="5" width="4.5703125" customWidth="1"/>
    <col min="6" max="6" width="9.5703125" style="2" customWidth="1"/>
    <col min="7" max="7" width="9.140625" style="2"/>
    <col min="8" max="8" width="13.28515625" style="2" customWidth="1"/>
  </cols>
  <sheetData>
    <row r="2" spans="1:8">
      <c r="A2" s="64" t="s">
        <v>504</v>
      </c>
      <c r="B2" s="65"/>
      <c r="C2" s="65"/>
      <c r="D2" s="65"/>
      <c r="E2" s="65"/>
      <c r="F2" s="65"/>
      <c r="G2" s="65"/>
      <c r="H2" s="65"/>
    </row>
    <row r="4" spans="1:8" ht="29.25">
      <c r="A4" s="34" t="s">
        <v>2</v>
      </c>
      <c r="B4" s="34" t="s">
        <v>10</v>
      </c>
      <c r="C4" s="34" t="s">
        <v>11</v>
      </c>
      <c r="D4" s="34" t="s">
        <v>32</v>
      </c>
      <c r="E4" s="34" t="s">
        <v>33</v>
      </c>
      <c r="F4" s="35" t="s">
        <v>34</v>
      </c>
      <c r="G4" s="35" t="s">
        <v>35</v>
      </c>
      <c r="H4" s="35" t="s">
        <v>36</v>
      </c>
    </row>
    <row r="5" spans="1:8">
      <c r="A5" s="66" t="s">
        <v>389</v>
      </c>
      <c r="B5" s="66"/>
      <c r="C5" s="66"/>
      <c r="D5" s="66"/>
      <c r="E5" s="66"/>
      <c r="F5" s="66"/>
      <c r="G5" s="66"/>
      <c r="H5" s="66"/>
    </row>
    <row r="6" spans="1:8">
      <c r="A6" s="23">
        <v>1</v>
      </c>
      <c r="B6" s="36"/>
      <c r="C6" s="36"/>
      <c r="D6" s="61" t="s">
        <v>49</v>
      </c>
      <c r="E6" s="61"/>
      <c r="F6" s="61"/>
      <c r="G6" s="61"/>
      <c r="H6" s="61"/>
    </row>
    <row r="7" spans="1:8">
      <c r="A7" s="23" t="s">
        <v>5</v>
      </c>
      <c r="B7" s="36"/>
      <c r="C7" s="36"/>
      <c r="D7" s="61" t="s">
        <v>9</v>
      </c>
      <c r="E7" s="61"/>
      <c r="F7" s="61"/>
      <c r="G7" s="61"/>
      <c r="H7" s="61"/>
    </row>
    <row r="8" spans="1:8" ht="21">
      <c r="A8" s="7" t="s">
        <v>50</v>
      </c>
      <c r="B8" s="8" t="s">
        <v>51</v>
      </c>
      <c r="C8" s="8" t="s">
        <v>12</v>
      </c>
      <c r="D8" s="8" t="s">
        <v>13</v>
      </c>
      <c r="E8" s="8" t="s">
        <v>14</v>
      </c>
      <c r="F8" s="9">
        <v>4.5</v>
      </c>
      <c r="G8" s="9"/>
      <c r="H8" s="9">
        <f t="shared" ref="H8:H19" si="0">ROUND(F8*G8,2)</f>
        <v>0</v>
      </c>
    </row>
    <row r="9" spans="1:8" ht="21">
      <c r="A9" s="7" t="s">
        <v>459</v>
      </c>
      <c r="B9" s="10" t="s">
        <v>469</v>
      </c>
      <c r="C9" s="10" t="s">
        <v>470</v>
      </c>
      <c r="D9" s="12" t="s">
        <v>450</v>
      </c>
      <c r="E9" s="8" t="s">
        <v>31</v>
      </c>
      <c r="F9" s="11">
        <v>8</v>
      </c>
      <c r="G9" s="11"/>
      <c r="H9" s="9">
        <f t="shared" si="0"/>
        <v>0</v>
      </c>
    </row>
    <row r="10" spans="1:8" ht="21">
      <c r="A10" s="7" t="s">
        <v>460</v>
      </c>
      <c r="B10" s="10" t="s">
        <v>469</v>
      </c>
      <c r="C10" s="10" t="s">
        <v>471</v>
      </c>
      <c r="D10" s="12" t="s">
        <v>451</v>
      </c>
      <c r="E10" s="8" t="s">
        <v>31</v>
      </c>
      <c r="F10" s="11">
        <v>26</v>
      </c>
      <c r="G10" s="11"/>
      <c r="H10" s="9">
        <f t="shared" si="0"/>
        <v>0</v>
      </c>
    </row>
    <row r="11" spans="1:8" ht="21">
      <c r="A11" s="7" t="s">
        <v>461</v>
      </c>
      <c r="B11" s="10" t="s">
        <v>469</v>
      </c>
      <c r="C11" s="10" t="s">
        <v>472</v>
      </c>
      <c r="D11" s="12" t="s">
        <v>452</v>
      </c>
      <c r="E11" s="8" t="s">
        <v>31</v>
      </c>
      <c r="F11" s="11">
        <v>18</v>
      </c>
      <c r="G11" s="11"/>
      <c r="H11" s="9">
        <f t="shared" si="0"/>
        <v>0</v>
      </c>
    </row>
    <row r="12" spans="1:8" ht="21">
      <c r="A12" s="7" t="s">
        <v>462</v>
      </c>
      <c r="B12" s="10" t="s">
        <v>469</v>
      </c>
      <c r="C12" s="10" t="s">
        <v>473</v>
      </c>
      <c r="D12" s="12" t="s">
        <v>453</v>
      </c>
      <c r="E12" s="8" t="s">
        <v>31</v>
      </c>
      <c r="F12" s="11">
        <v>26</v>
      </c>
      <c r="G12" s="11"/>
      <c r="H12" s="9">
        <f t="shared" si="0"/>
        <v>0</v>
      </c>
    </row>
    <row r="13" spans="1:8" ht="21">
      <c r="A13" s="7" t="s">
        <v>463</v>
      </c>
      <c r="B13" s="10" t="s">
        <v>469</v>
      </c>
      <c r="C13" s="10" t="s">
        <v>474</v>
      </c>
      <c r="D13" s="12" t="s">
        <v>454</v>
      </c>
      <c r="E13" s="8" t="s">
        <v>31</v>
      </c>
      <c r="F13" s="11">
        <v>67</v>
      </c>
      <c r="G13" s="11"/>
      <c r="H13" s="9">
        <f t="shared" si="0"/>
        <v>0</v>
      </c>
    </row>
    <row r="14" spans="1:8" ht="21">
      <c r="A14" s="7" t="s">
        <v>464</v>
      </c>
      <c r="B14" s="10" t="s">
        <v>469</v>
      </c>
      <c r="C14" s="10" t="s">
        <v>475</v>
      </c>
      <c r="D14" s="12" t="s">
        <v>455</v>
      </c>
      <c r="E14" s="8" t="s">
        <v>31</v>
      </c>
      <c r="F14" s="11">
        <v>53</v>
      </c>
      <c r="G14" s="11"/>
      <c r="H14" s="9">
        <f t="shared" si="0"/>
        <v>0</v>
      </c>
    </row>
    <row r="15" spans="1:8" ht="21">
      <c r="A15" s="7" t="s">
        <v>465</v>
      </c>
      <c r="B15" s="10" t="s">
        <v>469</v>
      </c>
      <c r="C15" s="10" t="s">
        <v>476</v>
      </c>
      <c r="D15" s="12" t="s">
        <v>456</v>
      </c>
      <c r="E15" s="8" t="s">
        <v>31</v>
      </c>
      <c r="F15" s="11">
        <v>35</v>
      </c>
      <c r="G15" s="11"/>
      <c r="H15" s="9">
        <f t="shared" si="0"/>
        <v>0</v>
      </c>
    </row>
    <row r="16" spans="1:8" ht="21">
      <c r="A16" s="7" t="s">
        <v>466</v>
      </c>
      <c r="B16" s="10" t="s">
        <v>469</v>
      </c>
      <c r="C16" s="10" t="s">
        <v>477</v>
      </c>
      <c r="D16" s="12" t="s">
        <v>457</v>
      </c>
      <c r="E16" s="8" t="s">
        <v>31</v>
      </c>
      <c r="F16" s="11">
        <v>12</v>
      </c>
      <c r="G16" s="11"/>
      <c r="H16" s="9">
        <f t="shared" si="0"/>
        <v>0</v>
      </c>
    </row>
    <row r="17" spans="1:8" ht="21">
      <c r="A17" s="7" t="s">
        <v>467</v>
      </c>
      <c r="B17" s="10" t="s">
        <v>469</v>
      </c>
      <c r="C17" s="10" t="s">
        <v>479</v>
      </c>
      <c r="D17" s="10" t="s">
        <v>478</v>
      </c>
      <c r="E17" s="8" t="s">
        <v>458</v>
      </c>
      <c r="F17" s="9">
        <v>120.93</v>
      </c>
      <c r="G17" s="9"/>
      <c r="H17" s="9">
        <f t="shared" si="0"/>
        <v>0</v>
      </c>
    </row>
    <row r="18" spans="1:8" ht="42">
      <c r="A18" s="7" t="s">
        <v>468</v>
      </c>
      <c r="B18" s="10" t="s">
        <v>469</v>
      </c>
      <c r="C18" s="10" t="s">
        <v>481</v>
      </c>
      <c r="D18" s="10" t="s">
        <v>482</v>
      </c>
      <c r="E18" s="8" t="s">
        <v>458</v>
      </c>
      <c r="F18" s="9">
        <v>120.93</v>
      </c>
      <c r="G18" s="9"/>
      <c r="H18" s="9">
        <f t="shared" si="0"/>
        <v>0</v>
      </c>
    </row>
    <row r="19" spans="1:8" ht="21">
      <c r="A19" s="7" t="s">
        <v>480</v>
      </c>
      <c r="B19" s="10" t="s">
        <v>469</v>
      </c>
      <c r="C19" s="10" t="s">
        <v>483</v>
      </c>
      <c r="D19" s="12" t="s">
        <v>484</v>
      </c>
      <c r="E19" s="8" t="s">
        <v>15</v>
      </c>
      <c r="F19" s="9">
        <v>364</v>
      </c>
      <c r="G19" s="9"/>
      <c r="H19" s="9">
        <f t="shared" si="0"/>
        <v>0</v>
      </c>
    </row>
    <row r="20" spans="1:8">
      <c r="A20" s="7"/>
      <c r="B20" s="8"/>
      <c r="C20" s="8"/>
      <c r="D20" s="62"/>
      <c r="E20" s="62"/>
      <c r="F20" s="62"/>
      <c r="G20" s="3" t="s">
        <v>406</v>
      </c>
      <c r="H20" s="3">
        <f>SUM(H8:H19)</f>
        <v>0</v>
      </c>
    </row>
    <row r="21" spans="1:8">
      <c r="A21" s="23" t="s">
        <v>6</v>
      </c>
      <c r="B21" s="36"/>
      <c r="C21" s="36"/>
      <c r="D21" s="61" t="s">
        <v>53</v>
      </c>
      <c r="E21" s="61"/>
      <c r="F21" s="61"/>
      <c r="G21" s="61"/>
      <c r="H21" s="61"/>
    </row>
    <row r="22" spans="1:8">
      <c r="A22" s="23" t="s">
        <v>52</v>
      </c>
      <c r="B22" s="36"/>
      <c r="C22" s="36"/>
      <c r="D22" s="61" t="s">
        <v>179</v>
      </c>
      <c r="E22" s="61"/>
      <c r="F22" s="61"/>
      <c r="G22" s="61"/>
      <c r="H22" s="61"/>
    </row>
    <row r="23" spans="1:8" ht="31.5">
      <c r="A23" s="7" t="s">
        <v>339</v>
      </c>
      <c r="B23" s="8" t="s">
        <v>55</v>
      </c>
      <c r="C23" s="8" t="s">
        <v>407</v>
      </c>
      <c r="D23" s="8" t="s">
        <v>322</v>
      </c>
      <c r="E23" s="8" t="s">
        <v>27</v>
      </c>
      <c r="F23" s="9">
        <v>4720</v>
      </c>
      <c r="G23" s="9"/>
      <c r="H23" s="9">
        <f t="shared" ref="H23:H34" si="1">ROUND(F23*G23,2)</f>
        <v>0</v>
      </c>
    </row>
    <row r="24" spans="1:8" ht="31.5">
      <c r="A24" s="7" t="s">
        <v>340</v>
      </c>
      <c r="B24" s="8" t="s">
        <v>55</v>
      </c>
      <c r="C24" s="8" t="s">
        <v>408</v>
      </c>
      <c r="D24" s="8" t="s">
        <v>181</v>
      </c>
      <c r="E24" s="8" t="s">
        <v>15</v>
      </c>
      <c r="F24" s="9">
        <v>15200</v>
      </c>
      <c r="G24" s="9"/>
      <c r="H24" s="9">
        <f t="shared" si="1"/>
        <v>0</v>
      </c>
    </row>
    <row r="25" spans="1:8" ht="31.5">
      <c r="A25" s="7" t="s">
        <v>341</v>
      </c>
      <c r="B25" s="8" t="s">
        <v>55</v>
      </c>
      <c r="C25" s="8" t="s">
        <v>409</v>
      </c>
      <c r="D25" s="8" t="s">
        <v>180</v>
      </c>
      <c r="E25" s="8" t="s">
        <v>15</v>
      </c>
      <c r="F25" s="9">
        <v>10060</v>
      </c>
      <c r="G25" s="9"/>
      <c r="H25" s="9">
        <f t="shared" si="1"/>
        <v>0</v>
      </c>
    </row>
    <row r="26" spans="1:8" ht="21">
      <c r="A26" s="7" t="s">
        <v>342</v>
      </c>
      <c r="B26" s="8" t="s">
        <v>55</v>
      </c>
      <c r="C26" s="8" t="s">
        <v>57</v>
      </c>
      <c r="D26" s="8" t="s">
        <v>58</v>
      </c>
      <c r="E26" s="8" t="s">
        <v>15</v>
      </c>
      <c r="F26" s="9">
        <v>10060</v>
      </c>
      <c r="G26" s="9"/>
      <c r="H26" s="9">
        <f t="shared" si="1"/>
        <v>0</v>
      </c>
    </row>
    <row r="27" spans="1:8" ht="31.5">
      <c r="A27" s="7" t="s">
        <v>343</v>
      </c>
      <c r="B27" s="8" t="s">
        <v>55</v>
      </c>
      <c r="C27" s="8" t="s">
        <v>56</v>
      </c>
      <c r="D27" s="8" t="s">
        <v>59</v>
      </c>
      <c r="E27" s="8" t="s">
        <v>15</v>
      </c>
      <c r="F27" s="9">
        <v>1321</v>
      </c>
      <c r="G27" s="9"/>
      <c r="H27" s="9">
        <f t="shared" si="1"/>
        <v>0</v>
      </c>
    </row>
    <row r="28" spans="1:8" ht="52.5">
      <c r="A28" s="7" t="s">
        <v>344</v>
      </c>
      <c r="B28" s="8" t="s">
        <v>55</v>
      </c>
      <c r="C28" s="8" t="s">
        <v>410</v>
      </c>
      <c r="D28" s="8" t="s">
        <v>411</v>
      </c>
      <c r="E28" s="8" t="s">
        <v>15</v>
      </c>
      <c r="F28" s="9">
        <v>8493</v>
      </c>
      <c r="G28" s="9"/>
      <c r="H28" s="9">
        <f t="shared" si="1"/>
        <v>0</v>
      </c>
    </row>
    <row r="29" spans="1:8" ht="21">
      <c r="A29" s="7" t="s">
        <v>345</v>
      </c>
      <c r="B29" s="8" t="s">
        <v>55</v>
      </c>
      <c r="C29" s="8" t="s">
        <v>57</v>
      </c>
      <c r="D29" s="8" t="s">
        <v>58</v>
      </c>
      <c r="E29" s="8" t="s">
        <v>15</v>
      </c>
      <c r="F29" s="9">
        <v>8493</v>
      </c>
      <c r="G29" s="9"/>
      <c r="H29" s="9">
        <f t="shared" si="1"/>
        <v>0</v>
      </c>
    </row>
    <row r="30" spans="1:8" ht="21">
      <c r="A30" s="7" t="s">
        <v>346</v>
      </c>
      <c r="B30" s="8" t="s">
        <v>55</v>
      </c>
      <c r="C30" s="8" t="s">
        <v>60</v>
      </c>
      <c r="D30" s="8" t="s">
        <v>61</v>
      </c>
      <c r="E30" s="8" t="s">
        <v>27</v>
      </c>
      <c r="F30" s="9">
        <v>800</v>
      </c>
      <c r="G30" s="9"/>
      <c r="H30" s="9">
        <f t="shared" si="1"/>
        <v>0</v>
      </c>
    </row>
    <row r="31" spans="1:8" ht="21">
      <c r="A31" s="7" t="s">
        <v>347</v>
      </c>
      <c r="B31" s="8" t="s">
        <v>55</v>
      </c>
      <c r="C31" s="8" t="s">
        <v>62</v>
      </c>
      <c r="D31" s="8" t="s">
        <v>182</v>
      </c>
      <c r="E31" s="8" t="s">
        <v>16</v>
      </c>
      <c r="F31" s="9">
        <v>56</v>
      </c>
      <c r="G31" s="9"/>
      <c r="H31" s="9">
        <f t="shared" si="1"/>
        <v>0</v>
      </c>
    </row>
    <row r="32" spans="1:8" ht="21">
      <c r="A32" s="7" t="s">
        <v>348</v>
      </c>
      <c r="B32" s="8" t="s">
        <v>55</v>
      </c>
      <c r="C32" s="8" t="s">
        <v>63</v>
      </c>
      <c r="D32" s="8" t="s">
        <v>64</v>
      </c>
      <c r="E32" s="8" t="s">
        <v>27</v>
      </c>
      <c r="F32" s="9">
        <v>400</v>
      </c>
      <c r="G32" s="9"/>
      <c r="H32" s="9">
        <f t="shared" si="1"/>
        <v>0</v>
      </c>
    </row>
    <row r="33" spans="1:8" ht="31.5">
      <c r="A33" s="7" t="s">
        <v>349</v>
      </c>
      <c r="B33" s="8" t="s">
        <v>55</v>
      </c>
      <c r="C33" s="8" t="s">
        <v>37</v>
      </c>
      <c r="D33" s="8" t="s">
        <v>183</v>
      </c>
      <c r="E33" s="8" t="s">
        <v>16</v>
      </c>
      <c r="F33" s="9">
        <v>6027.95</v>
      </c>
      <c r="G33" s="9"/>
      <c r="H33" s="9">
        <f t="shared" si="1"/>
        <v>0</v>
      </c>
    </row>
    <row r="34" spans="1:8" ht="52.5">
      <c r="A34" s="7" t="s">
        <v>350</v>
      </c>
      <c r="B34" s="8" t="s">
        <v>55</v>
      </c>
      <c r="C34" s="8" t="s">
        <v>184</v>
      </c>
      <c r="D34" s="8" t="s">
        <v>488</v>
      </c>
      <c r="E34" s="8" t="s">
        <v>16</v>
      </c>
      <c r="F34" s="9">
        <v>6027.95</v>
      </c>
      <c r="G34" s="9"/>
      <c r="H34" s="9">
        <f t="shared" si="1"/>
        <v>0</v>
      </c>
    </row>
    <row r="35" spans="1:8">
      <c r="A35" s="7"/>
      <c r="B35" s="8"/>
      <c r="C35" s="8"/>
      <c r="D35" s="62"/>
      <c r="E35" s="62"/>
      <c r="F35" s="62"/>
      <c r="G35" s="3" t="s">
        <v>406</v>
      </c>
      <c r="H35" s="3">
        <f>SUM(H23:H34)</f>
        <v>0</v>
      </c>
    </row>
    <row r="36" spans="1:8">
      <c r="A36" s="23" t="s">
        <v>7</v>
      </c>
      <c r="B36" s="36"/>
      <c r="C36" s="36"/>
      <c r="D36" s="61" t="s">
        <v>8</v>
      </c>
      <c r="E36" s="61"/>
      <c r="F36" s="61"/>
      <c r="G36" s="61"/>
      <c r="H36" s="61"/>
    </row>
    <row r="37" spans="1:8" ht="21">
      <c r="A37" s="7" t="s">
        <v>54</v>
      </c>
      <c r="B37" s="8" t="s">
        <v>17</v>
      </c>
      <c r="C37" s="8" t="s">
        <v>18</v>
      </c>
      <c r="D37" s="8" t="s">
        <v>67</v>
      </c>
      <c r="E37" s="8" t="s">
        <v>16</v>
      </c>
      <c r="F37" s="9">
        <v>11435.84</v>
      </c>
      <c r="G37" s="9"/>
      <c r="H37" s="9">
        <f t="shared" ref="H37:H42" si="2">ROUND(F37*G37,2)</f>
        <v>0</v>
      </c>
    </row>
    <row r="38" spans="1:8" ht="42">
      <c r="A38" s="7" t="s">
        <v>351</v>
      </c>
      <c r="B38" s="8" t="s">
        <v>17</v>
      </c>
      <c r="C38" s="8" t="s">
        <v>19</v>
      </c>
      <c r="D38" s="8" t="s">
        <v>412</v>
      </c>
      <c r="E38" s="8" t="s">
        <v>16</v>
      </c>
      <c r="F38" s="9">
        <v>11435.84</v>
      </c>
      <c r="G38" s="9"/>
      <c r="H38" s="9">
        <f t="shared" si="2"/>
        <v>0</v>
      </c>
    </row>
    <row r="39" spans="1:8" ht="52.5">
      <c r="A39" s="7" t="s">
        <v>352</v>
      </c>
      <c r="B39" s="8" t="s">
        <v>17</v>
      </c>
      <c r="C39" s="8" t="s">
        <v>20</v>
      </c>
      <c r="D39" s="8" t="s">
        <v>185</v>
      </c>
      <c r="E39" s="8" t="s">
        <v>16</v>
      </c>
      <c r="F39" s="9">
        <v>11435.84</v>
      </c>
      <c r="G39" s="9"/>
      <c r="H39" s="9">
        <f t="shared" si="2"/>
        <v>0</v>
      </c>
    </row>
    <row r="40" spans="1:8" ht="52.5">
      <c r="A40" s="7" t="s">
        <v>353</v>
      </c>
      <c r="B40" s="8" t="s">
        <v>17</v>
      </c>
      <c r="C40" s="8" t="s">
        <v>21</v>
      </c>
      <c r="D40" s="8" t="s">
        <v>413</v>
      </c>
      <c r="E40" s="8" t="s">
        <v>16</v>
      </c>
      <c r="F40" s="9">
        <v>11435.84</v>
      </c>
      <c r="G40" s="9"/>
      <c r="H40" s="9">
        <f t="shared" si="2"/>
        <v>0</v>
      </c>
    </row>
    <row r="41" spans="1:8" ht="42">
      <c r="A41" s="7" t="s">
        <v>354</v>
      </c>
      <c r="B41" s="8" t="s">
        <v>187</v>
      </c>
      <c r="C41" s="8" t="s">
        <v>188</v>
      </c>
      <c r="D41" s="8" t="s">
        <v>485</v>
      </c>
      <c r="E41" s="8" t="s">
        <v>16</v>
      </c>
      <c r="F41" s="9">
        <v>2009.16</v>
      </c>
      <c r="G41" s="9"/>
      <c r="H41" s="9">
        <f t="shared" si="2"/>
        <v>0</v>
      </c>
    </row>
    <row r="42" spans="1:8" ht="21">
      <c r="A42" s="7" t="s">
        <v>355</v>
      </c>
      <c r="B42" s="8" t="s">
        <v>187</v>
      </c>
      <c r="C42" s="8" t="s">
        <v>190</v>
      </c>
      <c r="D42" s="8" t="s">
        <v>191</v>
      </c>
      <c r="E42" s="8" t="s">
        <v>16</v>
      </c>
      <c r="F42" s="9">
        <v>2009.16</v>
      </c>
      <c r="G42" s="9"/>
      <c r="H42" s="9">
        <f t="shared" si="2"/>
        <v>0</v>
      </c>
    </row>
    <row r="43" spans="1:8">
      <c r="A43" s="7"/>
      <c r="B43" s="8"/>
      <c r="C43" s="8"/>
      <c r="D43" s="62"/>
      <c r="E43" s="62"/>
      <c r="F43" s="62"/>
      <c r="G43" s="3" t="s">
        <v>406</v>
      </c>
      <c r="H43" s="3">
        <f>SUM(H37:H42)</f>
        <v>0</v>
      </c>
    </row>
    <row r="44" spans="1:8" ht="12.75" customHeight="1">
      <c r="A44" s="23" t="s">
        <v>65</v>
      </c>
      <c r="B44" s="36"/>
      <c r="C44" s="36"/>
      <c r="D44" s="61" t="s">
        <v>192</v>
      </c>
      <c r="E44" s="61"/>
      <c r="F44" s="61"/>
      <c r="G44" s="61"/>
      <c r="H44" s="61"/>
    </row>
    <row r="45" spans="1:8" ht="21">
      <c r="A45" s="7" t="s">
        <v>66</v>
      </c>
      <c r="B45" s="8" t="s">
        <v>77</v>
      </c>
      <c r="C45" s="8" t="s">
        <v>78</v>
      </c>
      <c r="D45" s="8" t="s">
        <v>79</v>
      </c>
      <c r="E45" s="8" t="s">
        <v>15</v>
      </c>
      <c r="F45" s="9">
        <v>15663</v>
      </c>
      <c r="G45" s="9"/>
      <c r="H45" s="9">
        <f t="shared" ref="H45:H52" si="3">ROUND(F45*G45,2)</f>
        <v>0</v>
      </c>
    </row>
    <row r="46" spans="1:8" ht="21">
      <c r="A46" s="7" t="s">
        <v>68</v>
      </c>
      <c r="B46" s="8" t="s">
        <v>77</v>
      </c>
      <c r="C46" s="8" t="s">
        <v>80</v>
      </c>
      <c r="D46" s="8" t="s">
        <v>81</v>
      </c>
      <c r="E46" s="8" t="s">
        <v>15</v>
      </c>
      <c r="F46" s="9">
        <v>15663</v>
      </c>
      <c r="G46" s="9"/>
      <c r="H46" s="9">
        <f t="shared" si="3"/>
        <v>0</v>
      </c>
    </row>
    <row r="47" spans="1:8" ht="31.5">
      <c r="A47" s="7" t="s">
        <v>69</v>
      </c>
      <c r="B47" s="8" t="s">
        <v>82</v>
      </c>
      <c r="C47" s="8" t="s">
        <v>195</v>
      </c>
      <c r="D47" s="8" t="s">
        <v>415</v>
      </c>
      <c r="E47" s="8" t="s">
        <v>171</v>
      </c>
      <c r="F47" s="9">
        <v>1174.73</v>
      </c>
      <c r="G47" s="9"/>
      <c r="H47" s="9">
        <f t="shared" si="3"/>
        <v>0</v>
      </c>
    </row>
    <row r="48" spans="1:8" ht="31.5">
      <c r="A48" s="7" t="s">
        <v>70</v>
      </c>
      <c r="B48" s="8" t="s">
        <v>193</v>
      </c>
      <c r="C48" s="8" t="s">
        <v>414</v>
      </c>
      <c r="D48" s="8" t="s">
        <v>194</v>
      </c>
      <c r="E48" s="8" t="s">
        <v>15</v>
      </c>
      <c r="F48" s="9">
        <v>12318</v>
      </c>
      <c r="G48" s="9"/>
      <c r="H48" s="9">
        <f t="shared" si="3"/>
        <v>0</v>
      </c>
    </row>
    <row r="49" spans="1:8" ht="21">
      <c r="A49" s="7" t="s">
        <v>186</v>
      </c>
      <c r="B49" s="8" t="s">
        <v>77</v>
      </c>
      <c r="C49" s="8" t="s">
        <v>80</v>
      </c>
      <c r="D49" s="8" t="s">
        <v>81</v>
      </c>
      <c r="E49" s="8" t="s">
        <v>15</v>
      </c>
      <c r="F49" s="9">
        <v>12019</v>
      </c>
      <c r="G49" s="9"/>
      <c r="H49" s="9">
        <f t="shared" si="3"/>
        <v>0</v>
      </c>
    </row>
    <row r="50" spans="1:8" ht="31.5">
      <c r="A50" s="7" t="s">
        <v>189</v>
      </c>
      <c r="B50" s="8" t="s">
        <v>196</v>
      </c>
      <c r="C50" s="8" t="s">
        <v>197</v>
      </c>
      <c r="D50" s="8" t="s">
        <v>198</v>
      </c>
      <c r="E50" s="8" t="s">
        <v>15</v>
      </c>
      <c r="F50" s="9">
        <v>12019</v>
      </c>
      <c r="G50" s="9"/>
      <c r="H50" s="9">
        <f t="shared" si="3"/>
        <v>0</v>
      </c>
    </row>
    <row r="51" spans="1:8" ht="21">
      <c r="A51" s="7" t="s">
        <v>356</v>
      </c>
      <c r="B51" s="8" t="s">
        <v>77</v>
      </c>
      <c r="C51" s="8" t="s">
        <v>80</v>
      </c>
      <c r="D51" s="8" t="s">
        <v>81</v>
      </c>
      <c r="E51" s="8" t="s">
        <v>15</v>
      </c>
      <c r="F51" s="9">
        <v>15065</v>
      </c>
      <c r="G51" s="9"/>
      <c r="H51" s="9">
        <f t="shared" si="3"/>
        <v>0</v>
      </c>
    </row>
    <row r="52" spans="1:8" ht="31.5">
      <c r="A52" s="7" t="s">
        <v>357</v>
      </c>
      <c r="B52" s="8" t="s">
        <v>199</v>
      </c>
      <c r="C52" s="8" t="s">
        <v>200</v>
      </c>
      <c r="D52" s="8" t="s">
        <v>201</v>
      </c>
      <c r="E52" s="8" t="s">
        <v>15</v>
      </c>
      <c r="F52" s="9">
        <v>15065</v>
      </c>
      <c r="G52" s="9"/>
      <c r="H52" s="9">
        <f t="shared" si="3"/>
        <v>0</v>
      </c>
    </row>
    <row r="53" spans="1:8">
      <c r="A53" s="7"/>
      <c r="B53" s="8"/>
      <c r="C53" s="8"/>
      <c r="D53" s="62"/>
      <c r="E53" s="62"/>
      <c r="F53" s="62"/>
      <c r="G53" s="3" t="s">
        <v>406</v>
      </c>
      <c r="H53" s="3">
        <f>SUM(H45:H52)</f>
        <v>0</v>
      </c>
    </row>
    <row r="54" spans="1:8">
      <c r="A54" s="23" t="s">
        <v>71</v>
      </c>
      <c r="B54" s="36"/>
      <c r="C54" s="36"/>
      <c r="D54" s="61" t="s">
        <v>202</v>
      </c>
      <c r="E54" s="61"/>
      <c r="F54" s="61"/>
      <c r="G54" s="61"/>
      <c r="H54" s="61"/>
    </row>
    <row r="55" spans="1:8" ht="31.5">
      <c r="A55" s="7" t="s">
        <v>72</v>
      </c>
      <c r="B55" s="8" t="s">
        <v>73</v>
      </c>
      <c r="C55" s="8" t="s">
        <v>22</v>
      </c>
      <c r="D55" s="8" t="s">
        <v>23</v>
      </c>
      <c r="E55" s="8" t="s">
        <v>15</v>
      </c>
      <c r="F55" s="9">
        <v>16393</v>
      </c>
      <c r="G55" s="9"/>
      <c r="H55" s="9">
        <f t="shared" ref="H55:H65" si="4">ROUND(F55*G55,2)</f>
        <v>0</v>
      </c>
    </row>
    <row r="56" spans="1:8" ht="42">
      <c r="A56" s="7" t="s">
        <v>74</v>
      </c>
      <c r="B56" s="8" t="s">
        <v>203</v>
      </c>
      <c r="C56" s="8" t="s">
        <v>204</v>
      </c>
      <c r="D56" s="8" t="s">
        <v>416</v>
      </c>
      <c r="E56" s="8" t="s">
        <v>15</v>
      </c>
      <c r="F56" s="9">
        <v>16393</v>
      </c>
      <c r="G56" s="9"/>
      <c r="H56" s="9">
        <f t="shared" si="4"/>
        <v>0</v>
      </c>
    </row>
    <row r="57" spans="1:8" ht="31.5">
      <c r="A57" s="7" t="s">
        <v>75</v>
      </c>
      <c r="B57" s="8" t="s">
        <v>205</v>
      </c>
      <c r="C57" s="8" t="s">
        <v>76</v>
      </c>
      <c r="D57" s="8" t="s">
        <v>486</v>
      </c>
      <c r="E57" s="8" t="s">
        <v>15</v>
      </c>
      <c r="F57" s="9">
        <v>15473</v>
      </c>
      <c r="G57" s="9"/>
      <c r="H57" s="9">
        <f t="shared" si="4"/>
        <v>0</v>
      </c>
    </row>
    <row r="58" spans="1:8" ht="21">
      <c r="A58" s="7"/>
      <c r="B58" s="8" t="s">
        <v>77</v>
      </c>
      <c r="C58" s="8" t="s">
        <v>78</v>
      </c>
      <c r="D58" s="8" t="s">
        <v>79</v>
      </c>
      <c r="E58" s="8" t="s">
        <v>15</v>
      </c>
      <c r="F58" s="9">
        <v>15253</v>
      </c>
      <c r="G58" s="9"/>
      <c r="H58" s="9">
        <f t="shared" si="4"/>
        <v>0</v>
      </c>
    </row>
    <row r="59" spans="1:8" ht="21">
      <c r="A59" s="7"/>
      <c r="B59" s="8" t="s">
        <v>77</v>
      </c>
      <c r="C59" s="8" t="s">
        <v>80</v>
      </c>
      <c r="D59" s="8" t="s">
        <v>81</v>
      </c>
      <c r="E59" s="8" t="s">
        <v>15</v>
      </c>
      <c r="F59" s="9">
        <v>15253</v>
      </c>
      <c r="G59" s="9"/>
      <c r="H59" s="9">
        <f t="shared" si="4"/>
        <v>0</v>
      </c>
    </row>
    <row r="60" spans="1:8" ht="31.5">
      <c r="A60" s="7"/>
      <c r="B60" s="8" t="s">
        <v>196</v>
      </c>
      <c r="C60" s="8" t="s">
        <v>197</v>
      </c>
      <c r="D60" s="8" t="s">
        <v>487</v>
      </c>
      <c r="E60" s="8" t="s">
        <v>15</v>
      </c>
      <c r="F60" s="9">
        <v>15253</v>
      </c>
      <c r="G60" s="9"/>
      <c r="H60" s="9">
        <f t="shared" si="4"/>
        <v>0</v>
      </c>
    </row>
    <row r="61" spans="1:8" ht="31.5">
      <c r="A61" s="7"/>
      <c r="B61" s="8" t="s">
        <v>193</v>
      </c>
      <c r="C61" s="8" t="s">
        <v>414</v>
      </c>
      <c r="D61" s="8" t="s">
        <v>194</v>
      </c>
      <c r="E61" s="8" t="s">
        <v>15</v>
      </c>
      <c r="F61" s="9">
        <v>15253</v>
      </c>
      <c r="G61" s="9"/>
      <c r="H61" s="9">
        <f t="shared" si="4"/>
        <v>0</v>
      </c>
    </row>
    <row r="62" spans="1:8" ht="21">
      <c r="A62" s="7"/>
      <c r="B62" s="8" t="s">
        <v>77</v>
      </c>
      <c r="C62" s="8" t="s">
        <v>80</v>
      </c>
      <c r="D62" s="8" t="s">
        <v>81</v>
      </c>
      <c r="E62" s="8" t="s">
        <v>15</v>
      </c>
      <c r="F62" s="9">
        <v>15032</v>
      </c>
      <c r="G62" s="9"/>
      <c r="H62" s="9">
        <f t="shared" si="4"/>
        <v>0</v>
      </c>
    </row>
    <row r="63" spans="1:8" ht="31.5">
      <c r="A63" s="7"/>
      <c r="B63" s="8" t="s">
        <v>196</v>
      </c>
      <c r="C63" s="8" t="s">
        <v>197</v>
      </c>
      <c r="D63" s="8" t="s">
        <v>198</v>
      </c>
      <c r="E63" s="8" t="s">
        <v>15</v>
      </c>
      <c r="F63" s="9">
        <v>15032</v>
      </c>
      <c r="G63" s="9"/>
      <c r="H63" s="9">
        <f t="shared" si="4"/>
        <v>0</v>
      </c>
    </row>
    <row r="64" spans="1:8" ht="21">
      <c r="A64" s="7"/>
      <c r="B64" s="8" t="s">
        <v>77</v>
      </c>
      <c r="C64" s="8" t="s">
        <v>80</v>
      </c>
      <c r="D64" s="8" t="s">
        <v>81</v>
      </c>
      <c r="E64" s="8" t="s">
        <v>15</v>
      </c>
      <c r="F64" s="9">
        <v>14810</v>
      </c>
      <c r="G64" s="9"/>
      <c r="H64" s="9">
        <f t="shared" si="4"/>
        <v>0</v>
      </c>
    </row>
    <row r="65" spans="1:8" ht="31.5">
      <c r="A65" s="7"/>
      <c r="B65" s="8" t="s">
        <v>199</v>
      </c>
      <c r="C65" s="8" t="s">
        <v>200</v>
      </c>
      <c r="D65" s="8" t="s">
        <v>201</v>
      </c>
      <c r="E65" s="8" t="s">
        <v>15</v>
      </c>
      <c r="F65" s="9">
        <v>14810</v>
      </c>
      <c r="G65" s="9"/>
      <c r="H65" s="9">
        <f t="shared" si="4"/>
        <v>0</v>
      </c>
    </row>
    <row r="66" spans="1:8">
      <c r="A66" s="7"/>
      <c r="B66" s="8"/>
      <c r="C66" s="8"/>
      <c r="D66" s="62"/>
      <c r="E66" s="62"/>
      <c r="F66" s="62"/>
      <c r="G66" s="3" t="s">
        <v>406</v>
      </c>
      <c r="H66" s="3">
        <f>SUM(H55:H65)</f>
        <v>0</v>
      </c>
    </row>
    <row r="67" spans="1:8">
      <c r="A67" s="23" t="s">
        <v>83</v>
      </c>
      <c r="B67" s="36"/>
      <c r="C67" s="36"/>
      <c r="D67" s="61" t="s">
        <v>206</v>
      </c>
      <c r="E67" s="61"/>
      <c r="F67" s="61"/>
      <c r="G67" s="61"/>
      <c r="H67" s="61"/>
    </row>
    <row r="68" spans="1:8" ht="31.5">
      <c r="A68" s="7" t="s">
        <v>84</v>
      </c>
      <c r="B68" s="8" t="s">
        <v>73</v>
      </c>
      <c r="C68" s="8" t="s">
        <v>22</v>
      </c>
      <c r="D68" s="8" t="s">
        <v>23</v>
      </c>
      <c r="E68" s="8" t="s">
        <v>15</v>
      </c>
      <c r="F68" s="9">
        <v>928.34</v>
      </c>
      <c r="G68" s="9"/>
      <c r="H68" s="9">
        <f>ROUND(F68*G68,2)</f>
        <v>0</v>
      </c>
    </row>
    <row r="69" spans="1:8" ht="31.5">
      <c r="A69" s="7" t="s">
        <v>85</v>
      </c>
      <c r="B69" s="8" t="s">
        <v>205</v>
      </c>
      <c r="C69" s="8" t="s">
        <v>76</v>
      </c>
      <c r="D69" s="8" t="s">
        <v>207</v>
      </c>
      <c r="E69" s="8" t="s">
        <v>15</v>
      </c>
      <c r="F69" s="9">
        <v>928.34</v>
      </c>
      <c r="G69" s="9"/>
      <c r="H69" s="9">
        <f>ROUND(F69*G69,2)</f>
        <v>0</v>
      </c>
    </row>
    <row r="70" spans="1:8" ht="31.5">
      <c r="A70" s="7" t="s">
        <v>86</v>
      </c>
      <c r="B70" s="8" t="s">
        <v>208</v>
      </c>
      <c r="C70" s="8" t="s">
        <v>24</v>
      </c>
      <c r="D70" s="8" t="s">
        <v>209</v>
      </c>
      <c r="E70" s="8" t="s">
        <v>15</v>
      </c>
      <c r="F70" s="9">
        <v>928.34</v>
      </c>
      <c r="G70" s="9"/>
      <c r="H70" s="9">
        <f>ROUND(F70*G70,2)</f>
        <v>0</v>
      </c>
    </row>
    <row r="71" spans="1:8">
      <c r="A71" s="7"/>
      <c r="B71" s="8"/>
      <c r="C71" s="8"/>
      <c r="D71" s="62"/>
      <c r="E71" s="62"/>
      <c r="F71" s="62"/>
      <c r="G71" s="3" t="s">
        <v>406</v>
      </c>
      <c r="H71" s="3">
        <f>SUM(H68:H70)</f>
        <v>0</v>
      </c>
    </row>
    <row r="72" spans="1:8">
      <c r="A72" s="23" t="s">
        <v>87</v>
      </c>
      <c r="B72" s="36"/>
      <c r="C72" s="36"/>
      <c r="D72" s="61" t="s">
        <v>210</v>
      </c>
      <c r="E72" s="61"/>
      <c r="F72" s="61"/>
      <c r="G72" s="61"/>
      <c r="H72" s="61"/>
    </row>
    <row r="73" spans="1:8" ht="31.5">
      <c r="A73" s="7" t="s">
        <v>88</v>
      </c>
      <c r="B73" s="8" t="s">
        <v>73</v>
      </c>
      <c r="C73" s="8" t="s">
        <v>22</v>
      </c>
      <c r="D73" s="8" t="s">
        <v>23</v>
      </c>
      <c r="E73" s="8" t="s">
        <v>15</v>
      </c>
      <c r="F73" s="9">
        <v>300.35000000000002</v>
      </c>
      <c r="G73" s="9"/>
      <c r="H73" s="9">
        <f>ROUND(F73*G73,2)</f>
        <v>0</v>
      </c>
    </row>
    <row r="74" spans="1:8" ht="42">
      <c r="A74" s="7" t="s">
        <v>89</v>
      </c>
      <c r="B74" s="8" t="s">
        <v>203</v>
      </c>
      <c r="C74" s="8" t="s">
        <v>204</v>
      </c>
      <c r="D74" s="8" t="s">
        <v>416</v>
      </c>
      <c r="E74" s="8" t="s">
        <v>15</v>
      </c>
      <c r="F74" s="9">
        <v>300.35000000000002</v>
      </c>
      <c r="G74" s="9"/>
      <c r="H74" s="9">
        <f>ROUND(F74*G74,2)</f>
        <v>0</v>
      </c>
    </row>
    <row r="75" spans="1:8" ht="31.5">
      <c r="A75" s="7" t="s">
        <v>493</v>
      </c>
      <c r="B75" s="8" t="s">
        <v>205</v>
      </c>
      <c r="C75" s="8" t="s">
        <v>76</v>
      </c>
      <c r="D75" s="8" t="s">
        <v>207</v>
      </c>
      <c r="E75" s="8" t="s">
        <v>15</v>
      </c>
      <c r="F75" s="9">
        <v>300.35000000000002</v>
      </c>
      <c r="G75" s="9"/>
      <c r="H75" s="9">
        <f>ROUND(F75*G75,2)</f>
        <v>0</v>
      </c>
    </row>
    <row r="76" spans="1:8" ht="42">
      <c r="A76" s="7" t="s">
        <v>494</v>
      </c>
      <c r="B76" s="8" t="s">
        <v>211</v>
      </c>
      <c r="C76" s="8" t="s">
        <v>417</v>
      </c>
      <c r="D76" s="8" t="s">
        <v>212</v>
      </c>
      <c r="E76" s="8" t="s">
        <v>15</v>
      </c>
      <c r="F76" s="9">
        <v>300.35000000000002</v>
      </c>
      <c r="G76" s="9"/>
      <c r="H76" s="9">
        <f>ROUND(F76*G76,2)</f>
        <v>0</v>
      </c>
    </row>
    <row r="77" spans="1:8">
      <c r="A77" s="7"/>
      <c r="B77" s="8"/>
      <c r="C77" s="8"/>
      <c r="D77" s="62"/>
      <c r="E77" s="62"/>
      <c r="F77" s="62"/>
      <c r="G77" s="3" t="s">
        <v>406</v>
      </c>
      <c r="H77" s="3">
        <f>SUM(H73:H76)</f>
        <v>0</v>
      </c>
    </row>
    <row r="78" spans="1:8">
      <c r="A78" s="23" t="s">
        <v>90</v>
      </c>
      <c r="B78" s="36"/>
      <c r="C78" s="36"/>
      <c r="D78" s="61" t="s">
        <v>213</v>
      </c>
      <c r="E78" s="61"/>
      <c r="F78" s="61"/>
      <c r="G78" s="61"/>
      <c r="H78" s="61"/>
    </row>
    <row r="79" spans="1:8" ht="31.5">
      <c r="A79" s="7" t="s">
        <v>91</v>
      </c>
      <c r="B79" s="8" t="s">
        <v>73</v>
      </c>
      <c r="C79" s="8" t="s">
        <v>22</v>
      </c>
      <c r="D79" s="8" t="s">
        <v>23</v>
      </c>
      <c r="E79" s="8" t="s">
        <v>15</v>
      </c>
      <c r="F79" s="9">
        <v>4833.3100000000004</v>
      </c>
      <c r="G79" s="9"/>
      <c r="H79" s="9">
        <f>ROUND(F79*G79,2)</f>
        <v>0</v>
      </c>
    </row>
    <row r="80" spans="1:8" ht="31.5">
      <c r="A80" s="7" t="s">
        <v>92</v>
      </c>
      <c r="B80" s="8" t="s">
        <v>214</v>
      </c>
      <c r="C80" s="8" t="s">
        <v>215</v>
      </c>
      <c r="D80" s="8" t="s">
        <v>216</v>
      </c>
      <c r="E80" s="8" t="s">
        <v>15</v>
      </c>
      <c r="F80" s="9">
        <v>4833.3100000000004</v>
      </c>
      <c r="G80" s="9"/>
      <c r="H80" s="9">
        <f>ROUND(F80*G80,2)</f>
        <v>0</v>
      </c>
    </row>
    <row r="81" spans="1:8">
      <c r="A81" s="7"/>
      <c r="B81" s="8"/>
      <c r="C81" s="8"/>
      <c r="D81" s="62"/>
      <c r="E81" s="62"/>
      <c r="F81" s="62"/>
      <c r="G81" s="3" t="s">
        <v>406</v>
      </c>
      <c r="H81" s="3">
        <f>SUM(H79:H80)</f>
        <v>0</v>
      </c>
    </row>
    <row r="82" spans="1:8">
      <c r="A82" s="23" t="s">
        <v>93</v>
      </c>
      <c r="B82" s="36"/>
      <c r="C82" s="36"/>
      <c r="D82" s="61" t="s">
        <v>94</v>
      </c>
      <c r="E82" s="61"/>
      <c r="F82" s="61"/>
      <c r="G82" s="61"/>
      <c r="H82" s="61"/>
    </row>
    <row r="83" spans="1:8" ht="31.5">
      <c r="A83" s="7" t="s">
        <v>95</v>
      </c>
      <c r="B83" s="8" t="s">
        <v>73</v>
      </c>
      <c r="C83" s="8" t="s">
        <v>22</v>
      </c>
      <c r="D83" s="8" t="s">
        <v>23</v>
      </c>
      <c r="E83" s="8" t="s">
        <v>15</v>
      </c>
      <c r="F83" s="9">
        <v>2543.65</v>
      </c>
      <c r="G83" s="9"/>
      <c r="H83" s="9">
        <f>ROUND(F83*G83,2)</f>
        <v>0</v>
      </c>
    </row>
    <row r="84" spans="1:8" ht="31.5">
      <c r="A84" s="7" t="s">
        <v>96</v>
      </c>
      <c r="B84" s="8" t="s">
        <v>205</v>
      </c>
      <c r="C84" s="8" t="s">
        <v>76</v>
      </c>
      <c r="D84" s="8" t="s">
        <v>207</v>
      </c>
      <c r="E84" s="8" t="s">
        <v>15</v>
      </c>
      <c r="F84" s="9">
        <v>2543.65</v>
      </c>
      <c r="G84" s="9"/>
      <c r="H84" s="9">
        <f>ROUND(F84*G84,2)</f>
        <v>0</v>
      </c>
    </row>
    <row r="85" spans="1:8" ht="21">
      <c r="A85" s="7" t="s">
        <v>97</v>
      </c>
      <c r="B85" s="8" t="s">
        <v>208</v>
      </c>
      <c r="C85" s="8" t="s">
        <v>24</v>
      </c>
      <c r="D85" s="8" t="s">
        <v>217</v>
      </c>
      <c r="E85" s="8" t="s">
        <v>15</v>
      </c>
      <c r="F85" s="9">
        <v>2543.65</v>
      </c>
      <c r="G85" s="9"/>
      <c r="H85" s="9">
        <f>ROUND(F85*G85,2)</f>
        <v>0</v>
      </c>
    </row>
    <row r="86" spans="1:8">
      <c r="A86" s="7"/>
      <c r="B86" s="8"/>
      <c r="C86" s="8"/>
      <c r="D86" s="62"/>
      <c r="E86" s="62"/>
      <c r="F86" s="62"/>
      <c r="G86" s="3" t="s">
        <v>406</v>
      </c>
      <c r="H86" s="3">
        <f>SUM(H83:H85)</f>
        <v>0</v>
      </c>
    </row>
    <row r="87" spans="1:8">
      <c r="A87" s="23" t="s">
        <v>98</v>
      </c>
      <c r="B87" s="36"/>
      <c r="C87" s="36"/>
      <c r="D87" s="61" t="s">
        <v>105</v>
      </c>
      <c r="E87" s="61"/>
      <c r="F87" s="61"/>
      <c r="G87" s="61"/>
      <c r="H87" s="61"/>
    </row>
    <row r="88" spans="1:8" ht="31.5">
      <c r="A88" s="7" t="s">
        <v>99</v>
      </c>
      <c r="B88" s="8" t="s">
        <v>25</v>
      </c>
      <c r="C88" s="8" t="s">
        <v>26</v>
      </c>
      <c r="D88" s="8" t="s">
        <v>418</v>
      </c>
      <c r="E88" s="8" t="s">
        <v>16</v>
      </c>
      <c r="F88" s="9">
        <v>235.69</v>
      </c>
      <c r="G88" s="9"/>
      <c r="H88" s="9">
        <f>ROUND(F88*G88,2)</f>
        <v>0</v>
      </c>
    </row>
    <row r="89" spans="1:8" ht="21">
      <c r="A89" s="7" t="s">
        <v>100</v>
      </c>
      <c r="B89" s="8" t="s">
        <v>25</v>
      </c>
      <c r="C89" s="8" t="s">
        <v>106</v>
      </c>
      <c r="D89" s="8" t="s">
        <v>107</v>
      </c>
      <c r="E89" s="8" t="s">
        <v>27</v>
      </c>
      <c r="F89" s="9">
        <v>2731</v>
      </c>
      <c r="G89" s="9"/>
      <c r="H89" s="9">
        <f>ROUND(F89*G89,2)</f>
        <v>0</v>
      </c>
    </row>
    <row r="90" spans="1:8" ht="31.5">
      <c r="A90" s="7" t="s">
        <v>101</v>
      </c>
      <c r="B90" s="8" t="s">
        <v>25</v>
      </c>
      <c r="C90" s="8" t="s">
        <v>174</v>
      </c>
      <c r="D90" s="8" t="s">
        <v>489</v>
      </c>
      <c r="E90" s="8" t="s">
        <v>16</v>
      </c>
      <c r="F90" s="9">
        <v>33.83</v>
      </c>
      <c r="G90" s="9"/>
      <c r="H90" s="9">
        <f>ROUND(F90*G90,2)</f>
        <v>0</v>
      </c>
    </row>
    <row r="91" spans="1:8" ht="21">
      <c r="A91" s="7" t="s">
        <v>495</v>
      </c>
      <c r="B91" s="8" t="s">
        <v>25</v>
      </c>
      <c r="C91" s="8" t="s">
        <v>108</v>
      </c>
      <c r="D91" s="8" t="s">
        <v>218</v>
      </c>
      <c r="E91" s="8" t="s">
        <v>27</v>
      </c>
      <c r="F91" s="9">
        <v>902</v>
      </c>
      <c r="G91" s="9"/>
      <c r="H91" s="9">
        <f>ROUND(F91*G91,2)</f>
        <v>0</v>
      </c>
    </row>
    <row r="92" spans="1:8" ht="31.5">
      <c r="A92" s="7" t="s">
        <v>496</v>
      </c>
      <c r="B92" s="8" t="s">
        <v>38</v>
      </c>
      <c r="C92" s="8" t="s">
        <v>109</v>
      </c>
      <c r="D92" s="8" t="s">
        <v>219</v>
      </c>
      <c r="E92" s="8" t="s">
        <v>27</v>
      </c>
      <c r="F92" s="9">
        <v>1375</v>
      </c>
      <c r="G92" s="9"/>
      <c r="H92" s="9">
        <f>ROUND(F92*G92,2)</f>
        <v>0</v>
      </c>
    </row>
    <row r="93" spans="1:8">
      <c r="A93" s="7"/>
      <c r="B93" s="8"/>
      <c r="C93" s="8"/>
      <c r="D93" s="62"/>
      <c r="E93" s="62"/>
      <c r="F93" s="62"/>
      <c r="G93" s="3" t="s">
        <v>406</v>
      </c>
      <c r="H93" s="3">
        <f>SUM(H88:H92)</f>
        <v>0</v>
      </c>
    </row>
    <row r="94" spans="1:8">
      <c r="A94" s="23" t="s">
        <v>102</v>
      </c>
      <c r="B94" s="36"/>
      <c r="C94" s="36"/>
      <c r="D94" s="61" t="s">
        <v>110</v>
      </c>
      <c r="E94" s="61"/>
      <c r="F94" s="61"/>
      <c r="G94" s="61"/>
      <c r="H94" s="61"/>
    </row>
    <row r="95" spans="1:8" ht="21">
      <c r="A95" s="7" t="s">
        <v>103</v>
      </c>
      <c r="B95" s="8" t="s">
        <v>28</v>
      </c>
      <c r="C95" s="8" t="s">
        <v>29</v>
      </c>
      <c r="D95" s="8" t="s">
        <v>30</v>
      </c>
      <c r="E95" s="8" t="s">
        <v>31</v>
      </c>
      <c r="F95" s="9">
        <v>53</v>
      </c>
      <c r="G95" s="9"/>
      <c r="H95" s="9">
        <f>ROUND(F95*G95,2)</f>
        <v>0</v>
      </c>
    </row>
    <row r="96" spans="1:8" ht="31.5">
      <c r="A96" s="7" t="s">
        <v>104</v>
      </c>
      <c r="B96" s="8" t="s">
        <v>28</v>
      </c>
      <c r="C96" s="8" t="s">
        <v>220</v>
      </c>
      <c r="D96" s="8" t="s">
        <v>221</v>
      </c>
      <c r="E96" s="8" t="s">
        <v>31</v>
      </c>
      <c r="F96" s="9">
        <v>63</v>
      </c>
      <c r="G96" s="9"/>
      <c r="H96" s="9">
        <f>ROUND(F96*G96,2)</f>
        <v>0</v>
      </c>
    </row>
    <row r="97" spans="1:8" ht="31.5">
      <c r="A97" s="7" t="s">
        <v>497</v>
      </c>
      <c r="B97" s="8" t="s">
        <v>111</v>
      </c>
      <c r="C97" s="8" t="s">
        <v>419</v>
      </c>
      <c r="D97" s="8" t="s">
        <v>222</v>
      </c>
      <c r="E97" s="8" t="s">
        <v>15</v>
      </c>
      <c r="F97" s="9">
        <v>189</v>
      </c>
      <c r="G97" s="9"/>
      <c r="H97" s="9">
        <f>ROUND(F97*G97,2)</f>
        <v>0</v>
      </c>
    </row>
    <row r="98" spans="1:8">
      <c r="A98" s="7"/>
      <c r="B98" s="8"/>
      <c r="C98" s="8"/>
      <c r="D98" s="62"/>
      <c r="E98" s="62"/>
      <c r="F98" s="62"/>
      <c r="G98" s="3" t="s">
        <v>406</v>
      </c>
      <c r="H98" s="3">
        <f>SUM(H95:H97)</f>
        <v>0</v>
      </c>
    </row>
    <row r="99" spans="1:8">
      <c r="A99" s="23" t="s">
        <v>491</v>
      </c>
      <c r="B99" s="36"/>
      <c r="C99" s="36"/>
      <c r="D99" s="61" t="s">
        <v>223</v>
      </c>
      <c r="E99" s="61"/>
      <c r="F99" s="61"/>
      <c r="G99" s="61"/>
      <c r="H99" s="61"/>
    </row>
    <row r="100" spans="1:8" ht="21">
      <c r="A100" s="7" t="s">
        <v>498</v>
      </c>
      <c r="B100" s="8" t="s">
        <v>224</v>
      </c>
      <c r="C100" s="8" t="s">
        <v>225</v>
      </c>
      <c r="D100" s="8" t="s">
        <v>226</v>
      </c>
      <c r="E100" s="8" t="s">
        <v>16</v>
      </c>
      <c r="F100" s="9">
        <v>24.2</v>
      </c>
      <c r="G100" s="9"/>
      <c r="H100" s="9">
        <f>ROUND(F100*G100,2)</f>
        <v>0</v>
      </c>
    </row>
    <row r="101" spans="1:8" ht="31.5">
      <c r="A101" s="7" t="s">
        <v>499</v>
      </c>
      <c r="B101" s="8" t="s">
        <v>224</v>
      </c>
      <c r="C101" s="8" t="s">
        <v>420</v>
      </c>
      <c r="D101" s="8" t="s">
        <v>227</v>
      </c>
      <c r="E101" s="8" t="s">
        <v>27</v>
      </c>
      <c r="F101" s="9">
        <v>121</v>
      </c>
      <c r="G101" s="9"/>
      <c r="H101" s="9">
        <f>ROUND(F101*G101,2)</f>
        <v>0</v>
      </c>
    </row>
    <row r="102" spans="1:8" ht="31.5">
      <c r="A102" s="7" t="s">
        <v>500</v>
      </c>
      <c r="B102" s="8" t="s">
        <v>224</v>
      </c>
      <c r="C102" s="8" t="s">
        <v>421</v>
      </c>
      <c r="D102" s="8" t="s">
        <v>228</v>
      </c>
      <c r="E102" s="8" t="s">
        <v>15</v>
      </c>
      <c r="F102" s="9">
        <v>69.900000000000006</v>
      </c>
      <c r="G102" s="9"/>
      <c r="H102" s="9">
        <f>ROUND(F102*G102,2)</f>
        <v>0</v>
      </c>
    </row>
    <row r="103" spans="1:8">
      <c r="A103" s="7"/>
      <c r="B103" s="8"/>
      <c r="C103" s="8"/>
      <c r="D103" s="62"/>
      <c r="E103" s="62"/>
      <c r="F103" s="62"/>
      <c r="G103" s="3" t="s">
        <v>406</v>
      </c>
      <c r="H103" s="3">
        <f>SUM(H100:H102)</f>
        <v>0</v>
      </c>
    </row>
    <row r="104" spans="1:8">
      <c r="A104" s="23" t="s">
        <v>492</v>
      </c>
      <c r="B104" s="36"/>
      <c r="C104" s="36"/>
      <c r="D104" s="61" t="s">
        <v>229</v>
      </c>
      <c r="E104" s="61"/>
      <c r="F104" s="61"/>
      <c r="G104" s="61"/>
      <c r="H104" s="61"/>
    </row>
    <row r="105" spans="1:8" ht="21">
      <c r="A105" s="7" t="s">
        <v>501</v>
      </c>
      <c r="B105" s="8" t="s">
        <v>230</v>
      </c>
      <c r="C105" s="8" t="s">
        <v>112</v>
      </c>
      <c r="D105" s="8" t="s">
        <v>231</v>
      </c>
      <c r="E105" s="8" t="s">
        <v>31</v>
      </c>
      <c r="F105" s="9">
        <v>8</v>
      </c>
      <c r="G105" s="9"/>
      <c r="H105" s="9">
        <f>ROUND(F105*G105,2)</f>
        <v>0</v>
      </c>
    </row>
    <row r="106" spans="1:8" ht="21">
      <c r="A106" s="7" t="s">
        <v>502</v>
      </c>
      <c r="B106" s="8" t="s">
        <v>230</v>
      </c>
      <c r="C106" s="8" t="s">
        <v>112</v>
      </c>
      <c r="D106" s="8" t="s">
        <v>113</v>
      </c>
      <c r="E106" s="8" t="s">
        <v>31</v>
      </c>
      <c r="F106" s="9">
        <v>10</v>
      </c>
      <c r="G106" s="9"/>
      <c r="H106" s="9">
        <f>ROUND(F106*G106,2)</f>
        <v>0</v>
      </c>
    </row>
    <row r="107" spans="1:8">
      <c r="A107" s="7"/>
      <c r="B107" s="8"/>
      <c r="C107" s="8"/>
      <c r="D107" s="62"/>
      <c r="E107" s="62"/>
      <c r="F107" s="62"/>
      <c r="G107" s="3" t="s">
        <v>406</v>
      </c>
      <c r="H107" s="3">
        <f>SUM(H105:H106)</f>
        <v>0</v>
      </c>
    </row>
    <row r="108" spans="1:8" s="6" customFormat="1">
      <c r="A108" s="63" t="s">
        <v>114</v>
      </c>
      <c r="B108" s="63"/>
      <c r="C108" s="63"/>
      <c r="D108" s="63"/>
      <c r="E108" s="63"/>
      <c r="F108" s="63"/>
      <c r="G108" s="63"/>
      <c r="H108" s="37">
        <f>H20+H35+H43+H53+H66+H71+H77+H81+H86+H93+H98+H103+H107</f>
        <v>0</v>
      </c>
    </row>
    <row r="109" spans="1:8">
      <c r="A109" s="23">
        <v>2</v>
      </c>
      <c r="B109" s="36"/>
      <c r="C109" s="36"/>
      <c r="D109" s="61" t="s">
        <v>115</v>
      </c>
      <c r="E109" s="61"/>
      <c r="F109" s="61"/>
      <c r="G109" s="61"/>
      <c r="H109" s="61"/>
    </row>
    <row r="110" spans="1:8">
      <c r="A110" s="23" t="s">
        <v>116</v>
      </c>
      <c r="B110" s="36"/>
      <c r="C110" s="36"/>
      <c r="D110" s="61" t="s">
        <v>232</v>
      </c>
      <c r="E110" s="61"/>
      <c r="F110" s="61"/>
      <c r="G110" s="61"/>
      <c r="H110" s="61"/>
    </row>
    <row r="111" spans="1:8" ht="21">
      <c r="A111" s="7" t="s">
        <v>117</v>
      </c>
      <c r="B111" s="8" t="s">
        <v>39</v>
      </c>
      <c r="C111" s="8" t="s">
        <v>12</v>
      </c>
      <c r="D111" s="8" t="s">
        <v>233</v>
      </c>
      <c r="E111" s="8" t="s">
        <v>14</v>
      </c>
      <c r="F111" s="9">
        <v>1.54</v>
      </c>
      <c r="G111" s="9"/>
      <c r="H111" s="9">
        <f>ROUND(F111*G111,2)</f>
        <v>0</v>
      </c>
    </row>
    <row r="112" spans="1:8">
      <c r="A112" s="7"/>
      <c r="B112" s="8"/>
      <c r="C112" s="8"/>
      <c r="D112" s="62"/>
      <c r="E112" s="62"/>
      <c r="F112" s="62"/>
      <c r="G112" s="3" t="s">
        <v>406</v>
      </c>
      <c r="H112" s="3">
        <f>SUM(H111)</f>
        <v>0</v>
      </c>
    </row>
    <row r="113" spans="1:8">
      <c r="A113" s="23" t="s">
        <v>129</v>
      </c>
      <c r="B113" s="36"/>
      <c r="C113" s="36"/>
      <c r="D113" s="61" t="s">
        <v>8</v>
      </c>
      <c r="E113" s="61"/>
      <c r="F113" s="61"/>
      <c r="G113" s="61"/>
      <c r="H113" s="61"/>
    </row>
    <row r="114" spans="1:8" ht="21">
      <c r="A114" s="7" t="s">
        <v>130</v>
      </c>
      <c r="B114" s="8" t="s">
        <v>39</v>
      </c>
      <c r="C114" s="8" t="s">
        <v>234</v>
      </c>
      <c r="D114" s="8" t="s">
        <v>235</v>
      </c>
      <c r="E114" s="8" t="s">
        <v>16</v>
      </c>
      <c r="F114" s="9">
        <v>195.84</v>
      </c>
      <c r="G114" s="9"/>
      <c r="H114" s="9">
        <f t="shared" ref="H114:H125" si="5">ROUND(F114*G114,2)</f>
        <v>0</v>
      </c>
    </row>
    <row r="115" spans="1:8" ht="21">
      <c r="A115" s="7" t="s">
        <v>133</v>
      </c>
      <c r="B115" s="8" t="s">
        <v>39</v>
      </c>
      <c r="C115" s="8" t="s">
        <v>236</v>
      </c>
      <c r="D115" s="8" t="s">
        <v>237</v>
      </c>
      <c r="E115" s="8" t="s">
        <v>16</v>
      </c>
      <c r="F115" s="9">
        <v>783.36</v>
      </c>
      <c r="G115" s="9"/>
      <c r="H115" s="9">
        <f t="shared" si="5"/>
        <v>0</v>
      </c>
    </row>
    <row r="116" spans="1:8" ht="31.5">
      <c r="A116" s="7" t="s">
        <v>134</v>
      </c>
      <c r="B116" s="8" t="s">
        <v>39</v>
      </c>
      <c r="C116" s="8" t="s">
        <v>42</v>
      </c>
      <c r="D116" s="8" t="s">
        <v>120</v>
      </c>
      <c r="E116" s="8" t="s">
        <v>16</v>
      </c>
      <c r="F116" s="9">
        <v>982.8</v>
      </c>
      <c r="G116" s="9"/>
      <c r="H116" s="9">
        <f t="shared" si="5"/>
        <v>0</v>
      </c>
    </row>
    <row r="117" spans="1:8" ht="31.5">
      <c r="A117" s="7" t="s">
        <v>137</v>
      </c>
      <c r="B117" s="8" t="s">
        <v>39</v>
      </c>
      <c r="C117" s="8" t="s">
        <v>118</v>
      </c>
      <c r="D117" s="8" t="s">
        <v>119</v>
      </c>
      <c r="E117" s="8" t="s">
        <v>16</v>
      </c>
      <c r="F117" s="9">
        <v>3931.2</v>
      </c>
      <c r="G117" s="9"/>
      <c r="H117" s="9">
        <f t="shared" si="5"/>
        <v>0</v>
      </c>
    </row>
    <row r="118" spans="1:8" ht="31.5">
      <c r="A118" s="7" t="s">
        <v>138</v>
      </c>
      <c r="B118" s="8" t="s">
        <v>39</v>
      </c>
      <c r="C118" s="8" t="s">
        <v>424</v>
      </c>
      <c r="D118" s="8" t="s">
        <v>238</v>
      </c>
      <c r="E118" s="8" t="s">
        <v>15</v>
      </c>
      <c r="F118" s="9">
        <v>8807.07</v>
      </c>
      <c r="G118" s="9"/>
      <c r="H118" s="9">
        <f t="shared" si="5"/>
        <v>0</v>
      </c>
    </row>
    <row r="119" spans="1:8" ht="21">
      <c r="A119" s="7" t="s">
        <v>139</v>
      </c>
      <c r="B119" s="8" t="s">
        <v>39</v>
      </c>
      <c r="C119" s="8" t="s">
        <v>40</v>
      </c>
      <c r="D119" s="8" t="s">
        <v>41</v>
      </c>
      <c r="E119" s="8" t="s">
        <v>16</v>
      </c>
      <c r="F119" s="9">
        <v>154.51</v>
      </c>
      <c r="G119" s="9"/>
      <c r="H119" s="9">
        <f t="shared" si="5"/>
        <v>0</v>
      </c>
    </row>
    <row r="120" spans="1:8" ht="31.5">
      <c r="A120" s="7" t="s">
        <v>140</v>
      </c>
      <c r="B120" s="8" t="s">
        <v>39</v>
      </c>
      <c r="C120" s="8" t="s">
        <v>425</v>
      </c>
      <c r="D120" s="8" t="s">
        <v>239</v>
      </c>
      <c r="E120" s="8" t="s">
        <v>16</v>
      </c>
      <c r="F120" s="9">
        <v>825</v>
      </c>
      <c r="G120" s="9"/>
      <c r="H120" s="9">
        <f t="shared" si="5"/>
        <v>0</v>
      </c>
    </row>
    <row r="121" spans="1:8">
      <c r="A121" s="7" t="s">
        <v>141</v>
      </c>
      <c r="B121" s="8" t="s">
        <v>39</v>
      </c>
      <c r="C121" s="8" t="s">
        <v>172</v>
      </c>
      <c r="D121" s="8" t="s">
        <v>122</v>
      </c>
      <c r="E121" s="8" t="s">
        <v>16</v>
      </c>
      <c r="F121" s="9">
        <v>1014.75</v>
      </c>
      <c r="G121" s="9"/>
      <c r="H121" s="9">
        <f t="shared" si="5"/>
        <v>0</v>
      </c>
    </row>
    <row r="122" spans="1:8" ht="42">
      <c r="A122" s="7" t="s">
        <v>142</v>
      </c>
      <c r="B122" s="8" t="s">
        <v>39</v>
      </c>
      <c r="C122" s="8" t="s">
        <v>126</v>
      </c>
      <c r="D122" s="8" t="s">
        <v>127</v>
      </c>
      <c r="E122" s="8" t="s">
        <v>16</v>
      </c>
      <c r="F122" s="9">
        <v>825</v>
      </c>
      <c r="G122" s="9"/>
      <c r="H122" s="9">
        <f t="shared" si="5"/>
        <v>0</v>
      </c>
    </row>
    <row r="123" spans="1:8" ht="63">
      <c r="A123" s="7" t="s">
        <v>143</v>
      </c>
      <c r="B123" s="8" t="s">
        <v>39</v>
      </c>
      <c r="C123" s="8" t="s">
        <v>240</v>
      </c>
      <c r="D123" s="8" t="s">
        <v>241</v>
      </c>
      <c r="E123" s="8" t="s">
        <v>16</v>
      </c>
      <c r="F123" s="9">
        <v>4744.53</v>
      </c>
      <c r="G123" s="9"/>
      <c r="H123" s="9">
        <f t="shared" si="5"/>
        <v>0</v>
      </c>
    </row>
    <row r="124" spans="1:8" ht="42">
      <c r="A124" s="7" t="s">
        <v>144</v>
      </c>
      <c r="B124" s="8" t="s">
        <v>39</v>
      </c>
      <c r="C124" s="8" t="s">
        <v>123</v>
      </c>
      <c r="D124" s="8" t="s">
        <v>124</v>
      </c>
      <c r="E124" s="8" t="s">
        <v>16</v>
      </c>
      <c r="F124" s="9">
        <v>1148.67</v>
      </c>
      <c r="G124" s="9"/>
      <c r="H124" s="9">
        <f t="shared" si="5"/>
        <v>0</v>
      </c>
    </row>
    <row r="125" spans="1:8" ht="52.5">
      <c r="A125" s="7" t="s">
        <v>146</v>
      </c>
      <c r="B125" s="8" t="s">
        <v>39</v>
      </c>
      <c r="C125" s="8" t="s">
        <v>121</v>
      </c>
      <c r="D125" s="8" t="s">
        <v>426</v>
      </c>
      <c r="E125" s="8" t="s">
        <v>16</v>
      </c>
      <c r="F125" s="9">
        <v>1148.67</v>
      </c>
      <c r="G125" s="9"/>
      <c r="H125" s="9">
        <f t="shared" si="5"/>
        <v>0</v>
      </c>
    </row>
    <row r="126" spans="1:8">
      <c r="A126" s="7"/>
      <c r="B126" s="8"/>
      <c r="C126" s="8"/>
      <c r="D126" s="62"/>
      <c r="E126" s="62"/>
      <c r="F126" s="62"/>
      <c r="G126" s="3" t="s">
        <v>406</v>
      </c>
      <c r="H126" s="3">
        <f>SUM(H114:H125)</f>
        <v>0</v>
      </c>
    </row>
    <row r="127" spans="1:8">
      <c r="A127" s="23" t="s">
        <v>149</v>
      </c>
      <c r="B127" s="36"/>
      <c r="C127" s="36"/>
      <c r="D127" s="61" t="s">
        <v>242</v>
      </c>
      <c r="E127" s="61"/>
      <c r="F127" s="61"/>
      <c r="G127" s="61"/>
      <c r="H127" s="61"/>
    </row>
    <row r="128" spans="1:8" ht="52.5">
      <c r="A128" s="7" t="s">
        <v>150</v>
      </c>
      <c r="B128" s="8" t="s">
        <v>39</v>
      </c>
      <c r="C128" s="8" t="s">
        <v>145</v>
      </c>
      <c r="D128" s="8" t="s">
        <v>243</v>
      </c>
      <c r="E128" s="8" t="s">
        <v>31</v>
      </c>
      <c r="F128" s="9">
        <v>40</v>
      </c>
      <c r="G128" s="9"/>
      <c r="H128" s="9">
        <f t="shared" ref="H128:H140" si="6">ROUND(F128*G128,2)</f>
        <v>0</v>
      </c>
    </row>
    <row r="129" spans="1:8" ht="52.5">
      <c r="A129" s="7" t="s">
        <v>151</v>
      </c>
      <c r="B129" s="8" t="s">
        <v>39</v>
      </c>
      <c r="C129" s="8" t="s">
        <v>46</v>
      </c>
      <c r="D129" s="8" t="s">
        <v>244</v>
      </c>
      <c r="E129" s="8" t="s">
        <v>43</v>
      </c>
      <c r="F129" s="9">
        <v>39</v>
      </c>
      <c r="G129" s="9"/>
      <c r="H129" s="9">
        <f t="shared" si="6"/>
        <v>0</v>
      </c>
    </row>
    <row r="130" spans="1:8" ht="31.5">
      <c r="A130" s="7" t="s">
        <v>152</v>
      </c>
      <c r="B130" s="8" t="s">
        <v>39</v>
      </c>
      <c r="C130" s="8" t="s">
        <v>427</v>
      </c>
      <c r="D130" s="8" t="s">
        <v>428</v>
      </c>
      <c r="E130" s="8" t="s">
        <v>128</v>
      </c>
      <c r="F130" s="9">
        <v>1</v>
      </c>
      <c r="G130" s="9"/>
      <c r="H130" s="9">
        <f t="shared" si="6"/>
        <v>0</v>
      </c>
    </row>
    <row r="131" spans="1:8" ht="21">
      <c r="A131" s="7" t="s">
        <v>155</v>
      </c>
      <c r="B131" s="8" t="s">
        <v>39</v>
      </c>
      <c r="C131" s="8" t="s">
        <v>358</v>
      </c>
      <c r="D131" s="8" t="s">
        <v>359</v>
      </c>
      <c r="E131" s="8" t="s">
        <v>27</v>
      </c>
      <c r="F131" s="9">
        <v>237.1</v>
      </c>
      <c r="G131" s="9"/>
      <c r="H131" s="9">
        <f t="shared" si="6"/>
        <v>0</v>
      </c>
    </row>
    <row r="132" spans="1:8" ht="21">
      <c r="A132" s="7" t="s">
        <v>157</v>
      </c>
      <c r="B132" s="8" t="s">
        <v>39</v>
      </c>
      <c r="C132" s="8" t="s">
        <v>135</v>
      </c>
      <c r="D132" s="8" t="s">
        <v>136</v>
      </c>
      <c r="E132" s="8" t="s">
        <v>27</v>
      </c>
      <c r="F132" s="9">
        <v>200.4</v>
      </c>
      <c r="G132" s="9"/>
      <c r="H132" s="9">
        <f t="shared" si="6"/>
        <v>0</v>
      </c>
    </row>
    <row r="133" spans="1:8" ht="21">
      <c r="A133" s="7" t="s">
        <v>158</v>
      </c>
      <c r="B133" s="8" t="s">
        <v>39</v>
      </c>
      <c r="C133" s="8" t="s">
        <v>245</v>
      </c>
      <c r="D133" s="8" t="s">
        <v>246</v>
      </c>
      <c r="E133" s="8" t="s">
        <v>27</v>
      </c>
      <c r="F133" s="9">
        <v>120.9</v>
      </c>
      <c r="G133" s="9"/>
      <c r="H133" s="9">
        <f t="shared" si="6"/>
        <v>0</v>
      </c>
    </row>
    <row r="134" spans="1:8" ht="21">
      <c r="A134" s="7" t="s">
        <v>247</v>
      </c>
      <c r="B134" s="8" t="s">
        <v>39</v>
      </c>
      <c r="C134" s="8" t="s">
        <v>44</v>
      </c>
      <c r="D134" s="8" t="s">
        <v>45</v>
      </c>
      <c r="E134" s="8" t="s">
        <v>27</v>
      </c>
      <c r="F134" s="9">
        <v>594.6</v>
      </c>
      <c r="G134" s="9"/>
      <c r="H134" s="9">
        <f t="shared" si="6"/>
        <v>0</v>
      </c>
    </row>
    <row r="135" spans="1:8" ht="21">
      <c r="A135" s="7" t="s">
        <v>248</v>
      </c>
      <c r="B135" s="8" t="s">
        <v>39</v>
      </c>
      <c r="C135" s="8" t="s">
        <v>131</v>
      </c>
      <c r="D135" s="8" t="s">
        <v>132</v>
      </c>
      <c r="E135" s="8" t="s">
        <v>27</v>
      </c>
      <c r="F135" s="9">
        <v>392.1</v>
      </c>
      <c r="G135" s="9"/>
      <c r="H135" s="9">
        <f t="shared" si="6"/>
        <v>0</v>
      </c>
    </row>
    <row r="136" spans="1:8" ht="31.5">
      <c r="A136" s="7" t="s">
        <v>249</v>
      </c>
      <c r="B136" s="8" t="s">
        <v>39</v>
      </c>
      <c r="C136" s="8" t="s">
        <v>360</v>
      </c>
      <c r="D136" s="8" t="s">
        <v>361</v>
      </c>
      <c r="E136" s="8" t="s">
        <v>47</v>
      </c>
      <c r="F136" s="9">
        <v>2</v>
      </c>
      <c r="G136" s="9"/>
      <c r="H136" s="9">
        <f t="shared" si="6"/>
        <v>0</v>
      </c>
    </row>
    <row r="137" spans="1:8" ht="31.5">
      <c r="A137" s="7" t="s">
        <v>252</v>
      </c>
      <c r="B137" s="8" t="s">
        <v>39</v>
      </c>
      <c r="C137" s="8" t="s">
        <v>250</v>
      </c>
      <c r="D137" s="8" t="s">
        <v>251</v>
      </c>
      <c r="E137" s="8" t="s">
        <v>47</v>
      </c>
      <c r="F137" s="9">
        <v>1</v>
      </c>
      <c r="G137" s="9"/>
      <c r="H137" s="9">
        <f t="shared" si="6"/>
        <v>0</v>
      </c>
    </row>
    <row r="138" spans="1:8" ht="31.5">
      <c r="A138" s="7" t="s">
        <v>255</v>
      </c>
      <c r="B138" s="8" t="s">
        <v>39</v>
      </c>
      <c r="C138" s="8" t="s">
        <v>253</v>
      </c>
      <c r="D138" s="8" t="s">
        <v>254</v>
      </c>
      <c r="E138" s="8" t="s">
        <v>47</v>
      </c>
      <c r="F138" s="9">
        <v>1</v>
      </c>
      <c r="G138" s="9"/>
      <c r="H138" s="9">
        <f t="shared" si="6"/>
        <v>0</v>
      </c>
    </row>
    <row r="139" spans="1:8" ht="31.5">
      <c r="A139" s="7" t="s">
        <v>323</v>
      </c>
      <c r="B139" s="8" t="s">
        <v>39</v>
      </c>
      <c r="C139" s="8" t="s">
        <v>48</v>
      </c>
      <c r="D139" s="8" t="s">
        <v>256</v>
      </c>
      <c r="E139" s="8" t="s">
        <v>47</v>
      </c>
      <c r="F139" s="9">
        <v>3</v>
      </c>
      <c r="G139" s="9"/>
      <c r="H139" s="9">
        <f t="shared" si="6"/>
        <v>0</v>
      </c>
    </row>
    <row r="140" spans="1:8" ht="31.5">
      <c r="A140" s="7" t="s">
        <v>324</v>
      </c>
      <c r="B140" s="8" t="s">
        <v>39</v>
      </c>
      <c r="C140" s="8" t="s">
        <v>147</v>
      </c>
      <c r="D140" s="8" t="s">
        <v>148</v>
      </c>
      <c r="E140" s="8" t="s">
        <v>47</v>
      </c>
      <c r="F140" s="9">
        <v>2</v>
      </c>
      <c r="G140" s="9"/>
      <c r="H140" s="9">
        <f t="shared" si="6"/>
        <v>0</v>
      </c>
    </row>
    <row r="141" spans="1:8">
      <c r="A141" s="7"/>
      <c r="B141" s="8"/>
      <c r="C141" s="8"/>
      <c r="D141" s="62"/>
      <c r="E141" s="62"/>
      <c r="F141" s="62"/>
      <c r="G141" s="3" t="s">
        <v>406</v>
      </c>
      <c r="H141" s="3">
        <f>SUM(H128:H140)</f>
        <v>0</v>
      </c>
    </row>
    <row r="142" spans="1:8">
      <c r="A142" s="63" t="s">
        <v>159</v>
      </c>
      <c r="B142" s="63"/>
      <c r="C142" s="63"/>
      <c r="D142" s="63"/>
      <c r="E142" s="63"/>
      <c r="F142" s="63"/>
      <c r="G142" s="63"/>
      <c r="H142" s="37">
        <f>H112+H126+H141</f>
        <v>0</v>
      </c>
    </row>
    <row r="143" spans="1:8">
      <c r="A143" s="23">
        <v>3</v>
      </c>
      <c r="B143" s="36"/>
      <c r="C143" s="36"/>
      <c r="D143" s="61" t="s">
        <v>257</v>
      </c>
      <c r="E143" s="61"/>
      <c r="F143" s="61"/>
      <c r="G143" s="61"/>
      <c r="H143" s="61"/>
    </row>
    <row r="144" spans="1:8">
      <c r="A144" s="23" t="s">
        <v>160</v>
      </c>
      <c r="B144" s="36"/>
      <c r="C144" s="36" t="s">
        <v>258</v>
      </c>
      <c r="D144" s="61" t="s">
        <v>259</v>
      </c>
      <c r="E144" s="61"/>
      <c r="F144" s="61"/>
      <c r="G144" s="61"/>
      <c r="H144" s="61"/>
    </row>
    <row r="145" spans="1:8" ht="31.5">
      <c r="A145" s="7" t="s">
        <v>161</v>
      </c>
      <c r="B145" s="8"/>
      <c r="C145" s="8" t="s">
        <v>260</v>
      </c>
      <c r="D145" s="8" t="s">
        <v>261</v>
      </c>
      <c r="E145" s="8" t="s">
        <v>14</v>
      </c>
      <c r="F145" s="9">
        <v>0.01</v>
      </c>
      <c r="G145" s="9"/>
      <c r="H145" s="9">
        <f>ROUND(F145*G145,2)</f>
        <v>0</v>
      </c>
    </row>
    <row r="146" spans="1:8" ht="21">
      <c r="A146" s="7" t="s">
        <v>162</v>
      </c>
      <c r="B146" s="8"/>
      <c r="C146" s="8" t="s">
        <v>262</v>
      </c>
      <c r="D146" s="8" t="s">
        <v>390</v>
      </c>
      <c r="E146" s="8" t="s">
        <v>163</v>
      </c>
      <c r="F146" s="9">
        <v>1</v>
      </c>
      <c r="G146" s="9"/>
      <c r="H146" s="9">
        <f>ROUND(F146*G146,2)</f>
        <v>0</v>
      </c>
    </row>
    <row r="147" spans="1:8">
      <c r="A147" s="7"/>
      <c r="B147" s="8"/>
      <c r="C147" s="8"/>
      <c r="D147" s="62"/>
      <c r="E147" s="62"/>
      <c r="F147" s="62"/>
      <c r="G147" s="3" t="s">
        <v>406</v>
      </c>
      <c r="H147" s="3">
        <f>SUM(H145:H146)</f>
        <v>0</v>
      </c>
    </row>
    <row r="148" spans="1:8">
      <c r="A148" s="23" t="s">
        <v>164</v>
      </c>
      <c r="B148" s="36"/>
      <c r="C148" s="36" t="s">
        <v>263</v>
      </c>
      <c r="D148" s="61" t="s">
        <v>264</v>
      </c>
      <c r="E148" s="61"/>
      <c r="F148" s="61"/>
      <c r="G148" s="61"/>
      <c r="H148" s="61"/>
    </row>
    <row r="149" spans="1:8" ht="42">
      <c r="A149" s="7" t="s">
        <v>165</v>
      </c>
      <c r="B149" s="8"/>
      <c r="C149" s="8" t="s">
        <v>265</v>
      </c>
      <c r="D149" s="8" t="s">
        <v>429</v>
      </c>
      <c r="E149" s="8" t="s">
        <v>16</v>
      </c>
      <c r="F149" s="9">
        <v>15.81</v>
      </c>
      <c r="G149" s="9"/>
      <c r="H149" s="9">
        <f>ROUND(F149*G149,2)</f>
        <v>0</v>
      </c>
    </row>
    <row r="150" spans="1:8" ht="31.5">
      <c r="A150" s="7" t="s">
        <v>166</v>
      </c>
      <c r="B150" s="8"/>
      <c r="C150" s="8" t="s">
        <v>153</v>
      </c>
      <c r="D150" s="8" t="s">
        <v>154</v>
      </c>
      <c r="E150" s="8" t="s">
        <v>16</v>
      </c>
      <c r="F150" s="9">
        <v>15.81</v>
      </c>
      <c r="G150" s="9"/>
      <c r="H150" s="9">
        <f>ROUND(F150*G150,2)</f>
        <v>0</v>
      </c>
    </row>
    <row r="151" spans="1:8" ht="42">
      <c r="A151" s="7" t="s">
        <v>167</v>
      </c>
      <c r="B151" s="8"/>
      <c r="C151" s="8" t="s">
        <v>156</v>
      </c>
      <c r="D151" s="8" t="s">
        <v>430</v>
      </c>
      <c r="E151" s="8" t="s">
        <v>16</v>
      </c>
      <c r="F151" s="9">
        <v>15.81</v>
      </c>
      <c r="G151" s="9"/>
      <c r="H151" s="9">
        <f>ROUND(F151*G151,2)</f>
        <v>0</v>
      </c>
    </row>
    <row r="152" spans="1:8">
      <c r="A152" s="7" t="s">
        <v>168</v>
      </c>
      <c r="B152" s="8"/>
      <c r="C152" s="38" t="s">
        <v>173</v>
      </c>
      <c r="D152" s="8" t="s">
        <v>266</v>
      </c>
      <c r="E152" s="8" t="s">
        <v>16</v>
      </c>
      <c r="F152" s="9">
        <v>15.81</v>
      </c>
      <c r="G152" s="9"/>
      <c r="H152" s="9">
        <f>ROUND(F152*G152,2)</f>
        <v>0</v>
      </c>
    </row>
    <row r="153" spans="1:8">
      <c r="A153" s="7"/>
      <c r="B153" s="8"/>
      <c r="C153" s="8"/>
      <c r="D153" s="62"/>
      <c r="E153" s="62"/>
      <c r="F153" s="62"/>
      <c r="G153" s="3" t="s">
        <v>406</v>
      </c>
      <c r="H153" s="3">
        <f>SUM(H149:H152)</f>
        <v>0</v>
      </c>
    </row>
    <row r="154" spans="1:8">
      <c r="A154" s="23" t="s">
        <v>169</v>
      </c>
      <c r="B154" s="36"/>
      <c r="C154" s="36" t="s">
        <v>267</v>
      </c>
      <c r="D154" s="61" t="s">
        <v>268</v>
      </c>
      <c r="E154" s="61"/>
      <c r="F154" s="61"/>
      <c r="G154" s="61"/>
      <c r="H154" s="61"/>
    </row>
    <row r="155" spans="1:8" ht="31.5">
      <c r="A155" s="7" t="s">
        <v>170</v>
      </c>
      <c r="B155" s="8"/>
      <c r="C155" s="8" t="s">
        <v>269</v>
      </c>
      <c r="D155" s="8" t="s">
        <v>431</v>
      </c>
      <c r="E155" s="8" t="s">
        <v>15</v>
      </c>
      <c r="F155" s="9">
        <v>12.89</v>
      </c>
      <c r="G155" s="9"/>
      <c r="H155" s="9">
        <f>ROUND(F155*G155,2)</f>
        <v>0</v>
      </c>
    </row>
    <row r="156" spans="1:8" ht="31.5">
      <c r="A156" s="7" t="s">
        <v>362</v>
      </c>
      <c r="B156" s="8"/>
      <c r="C156" s="8" t="s">
        <v>391</v>
      </c>
      <c r="D156" s="8" t="s">
        <v>432</v>
      </c>
      <c r="E156" s="8" t="s">
        <v>15</v>
      </c>
      <c r="F156" s="9">
        <v>51.29</v>
      </c>
      <c r="G156" s="9"/>
      <c r="H156" s="9">
        <f>ROUND(F156*G156,2)</f>
        <v>0</v>
      </c>
    </row>
    <row r="157" spans="1:8" ht="31.5">
      <c r="A157" s="7" t="s">
        <v>363</v>
      </c>
      <c r="B157" s="8"/>
      <c r="C157" s="8" t="s">
        <v>153</v>
      </c>
      <c r="D157" s="8" t="s">
        <v>154</v>
      </c>
      <c r="E157" s="8" t="s">
        <v>16</v>
      </c>
      <c r="F157" s="9">
        <v>12.84</v>
      </c>
      <c r="G157" s="9"/>
      <c r="H157" s="9">
        <f>ROUND(F157*G157,2)</f>
        <v>0</v>
      </c>
    </row>
    <row r="158" spans="1:8" ht="42">
      <c r="A158" s="7" t="s">
        <v>364</v>
      </c>
      <c r="B158" s="8"/>
      <c r="C158" s="8" t="s">
        <v>156</v>
      </c>
      <c r="D158" s="8" t="s">
        <v>430</v>
      </c>
      <c r="E158" s="8" t="s">
        <v>16</v>
      </c>
      <c r="F158" s="9">
        <v>12.84</v>
      </c>
      <c r="G158" s="9"/>
      <c r="H158" s="9">
        <f>ROUND(F158*G158,2)</f>
        <v>0</v>
      </c>
    </row>
    <row r="159" spans="1:8">
      <c r="A159" s="7" t="s">
        <v>392</v>
      </c>
      <c r="B159" s="8"/>
      <c r="C159" s="38" t="s">
        <v>173</v>
      </c>
      <c r="D159" s="8" t="s">
        <v>266</v>
      </c>
      <c r="E159" s="8" t="s">
        <v>16</v>
      </c>
      <c r="F159" s="9">
        <v>12.84</v>
      </c>
      <c r="G159" s="9"/>
      <c r="H159" s="9">
        <f>ROUND(F159*G159,2)</f>
        <v>0</v>
      </c>
    </row>
    <row r="160" spans="1:8">
      <c r="A160" s="7"/>
      <c r="B160" s="8"/>
      <c r="C160" s="8"/>
      <c r="D160" s="62"/>
      <c r="E160" s="62"/>
      <c r="F160" s="62"/>
      <c r="G160" s="3" t="s">
        <v>406</v>
      </c>
      <c r="H160" s="3">
        <f>SUM(H155:H159)</f>
        <v>0</v>
      </c>
    </row>
    <row r="161" spans="1:8">
      <c r="A161" s="23" t="s">
        <v>325</v>
      </c>
      <c r="B161" s="36"/>
      <c r="C161" s="36" t="s">
        <v>175</v>
      </c>
      <c r="D161" s="61" t="s">
        <v>270</v>
      </c>
      <c r="E161" s="61"/>
      <c r="F161" s="61"/>
      <c r="G161" s="61"/>
      <c r="H161" s="61"/>
    </row>
    <row r="162" spans="1:8" ht="42">
      <c r="A162" s="7" t="s">
        <v>365</v>
      </c>
      <c r="B162" s="8"/>
      <c r="C162" s="8" t="s">
        <v>271</v>
      </c>
      <c r="D162" s="8" t="s">
        <v>272</v>
      </c>
      <c r="E162" s="8" t="s">
        <v>16</v>
      </c>
      <c r="F162" s="9">
        <v>198.98</v>
      </c>
      <c r="G162" s="9"/>
      <c r="H162" s="9">
        <f>ROUND(F162*G162,2)</f>
        <v>0</v>
      </c>
    </row>
    <row r="163" spans="1:8" ht="52.5">
      <c r="A163" s="7" t="s">
        <v>366</v>
      </c>
      <c r="B163" s="8"/>
      <c r="C163" s="8" t="s">
        <v>273</v>
      </c>
      <c r="D163" s="8" t="s">
        <v>274</v>
      </c>
      <c r="E163" s="8" t="s">
        <v>16</v>
      </c>
      <c r="F163" s="9">
        <v>14.48</v>
      </c>
      <c r="G163" s="9"/>
      <c r="H163" s="9">
        <f>ROUND(F163*G163,2)</f>
        <v>0</v>
      </c>
    </row>
    <row r="164" spans="1:8">
      <c r="A164" s="7"/>
      <c r="B164" s="8"/>
      <c r="C164" s="8"/>
      <c r="D164" s="62"/>
      <c r="E164" s="62"/>
      <c r="F164" s="62"/>
      <c r="G164" s="3" t="s">
        <v>406</v>
      </c>
      <c r="H164" s="3">
        <f>SUM(H162:H163)</f>
        <v>0</v>
      </c>
    </row>
    <row r="165" spans="1:8">
      <c r="A165" s="23" t="s">
        <v>326</v>
      </c>
      <c r="B165" s="36"/>
      <c r="C165" s="36" t="s">
        <v>263</v>
      </c>
      <c r="D165" s="61" t="s">
        <v>275</v>
      </c>
      <c r="E165" s="61"/>
      <c r="F165" s="61"/>
      <c r="G165" s="61"/>
      <c r="H165" s="61"/>
    </row>
    <row r="166" spans="1:8" ht="31.5">
      <c r="A166" s="7" t="s">
        <v>367</v>
      </c>
      <c r="B166" s="8"/>
      <c r="C166" s="8" t="s">
        <v>276</v>
      </c>
      <c r="D166" s="8" t="s">
        <v>433</v>
      </c>
      <c r="E166" s="8" t="s">
        <v>16</v>
      </c>
      <c r="F166" s="9">
        <v>13.99</v>
      </c>
      <c r="G166" s="9"/>
      <c r="H166" s="9">
        <f t="shared" ref="H166:H171" si="7">ROUND(F166*G166,2)</f>
        <v>0</v>
      </c>
    </row>
    <row r="167" spans="1:8" ht="31.5">
      <c r="A167" s="7" t="s">
        <v>368</v>
      </c>
      <c r="B167" s="8"/>
      <c r="C167" s="8" t="s">
        <v>434</v>
      </c>
      <c r="D167" s="8" t="s">
        <v>393</v>
      </c>
      <c r="E167" s="8" t="s">
        <v>15</v>
      </c>
      <c r="F167" s="9">
        <v>63.27</v>
      </c>
      <c r="G167" s="9"/>
      <c r="H167" s="9">
        <f t="shared" si="7"/>
        <v>0</v>
      </c>
    </row>
    <row r="168" spans="1:8" ht="73.5">
      <c r="A168" s="7" t="s">
        <v>369</v>
      </c>
      <c r="B168" s="8"/>
      <c r="C168" s="8" t="s">
        <v>125</v>
      </c>
      <c r="D168" s="8" t="s">
        <v>435</v>
      </c>
      <c r="E168" s="8" t="s">
        <v>16</v>
      </c>
      <c r="F168" s="9">
        <v>55.92</v>
      </c>
      <c r="G168" s="9"/>
      <c r="H168" s="9">
        <f t="shared" si="7"/>
        <v>0</v>
      </c>
    </row>
    <row r="169" spans="1:8" ht="63">
      <c r="A169" s="7" t="s">
        <v>370</v>
      </c>
      <c r="B169" s="8"/>
      <c r="C169" s="8" t="s">
        <v>125</v>
      </c>
      <c r="D169" s="8" t="s">
        <v>436</v>
      </c>
      <c r="E169" s="8" t="s">
        <v>16</v>
      </c>
      <c r="F169" s="9">
        <v>0.94</v>
      </c>
      <c r="G169" s="9"/>
      <c r="H169" s="9">
        <f t="shared" si="7"/>
        <v>0</v>
      </c>
    </row>
    <row r="170" spans="1:8" ht="31.5">
      <c r="A170" s="7" t="s">
        <v>371</v>
      </c>
      <c r="B170" s="8"/>
      <c r="C170" s="8" t="s">
        <v>277</v>
      </c>
      <c r="D170" s="8" t="s">
        <v>437</v>
      </c>
      <c r="E170" s="8" t="s">
        <v>15</v>
      </c>
      <c r="F170" s="9">
        <v>8.5</v>
      </c>
      <c r="G170" s="9"/>
      <c r="H170" s="9">
        <f t="shared" si="7"/>
        <v>0</v>
      </c>
    </row>
    <row r="171" spans="1:8" ht="31.5">
      <c r="A171" s="7" t="s">
        <v>372</v>
      </c>
      <c r="B171" s="8"/>
      <c r="C171" s="8" t="s">
        <v>434</v>
      </c>
      <c r="D171" s="8" t="s">
        <v>438</v>
      </c>
      <c r="E171" s="8" t="s">
        <v>15</v>
      </c>
      <c r="F171" s="9">
        <v>32.29</v>
      </c>
      <c r="G171" s="9"/>
      <c r="H171" s="9">
        <f t="shared" si="7"/>
        <v>0</v>
      </c>
    </row>
    <row r="172" spans="1:8">
      <c r="A172" s="7"/>
      <c r="B172" s="8"/>
      <c r="C172" s="8"/>
      <c r="D172" s="62"/>
      <c r="E172" s="62"/>
      <c r="F172" s="62"/>
      <c r="G172" s="3" t="s">
        <v>406</v>
      </c>
      <c r="H172" s="3">
        <f>SUM(H166:H171)</f>
        <v>0</v>
      </c>
    </row>
    <row r="173" spans="1:8">
      <c r="A173" s="23" t="s">
        <v>327</v>
      </c>
      <c r="B173" s="36"/>
      <c r="C173" s="36" t="s">
        <v>278</v>
      </c>
      <c r="D173" s="61" t="s">
        <v>279</v>
      </c>
      <c r="E173" s="61"/>
      <c r="F173" s="61"/>
      <c r="G173" s="61"/>
      <c r="H173" s="61"/>
    </row>
    <row r="174" spans="1:8" ht="52.5">
      <c r="A174" s="7" t="s">
        <v>373</v>
      </c>
      <c r="B174" s="8"/>
      <c r="C174" s="8" t="s">
        <v>280</v>
      </c>
      <c r="D174" s="8" t="s">
        <v>439</v>
      </c>
      <c r="E174" s="8" t="s">
        <v>27</v>
      </c>
      <c r="F174" s="9">
        <v>11.1</v>
      </c>
      <c r="G174" s="9"/>
      <c r="H174" s="9">
        <f>ROUND(F174*G174,2)</f>
        <v>0</v>
      </c>
    </row>
    <row r="175" spans="1:8">
      <c r="A175" s="7"/>
      <c r="B175" s="8"/>
      <c r="C175" s="8"/>
      <c r="D175" s="62"/>
      <c r="E175" s="62"/>
      <c r="F175" s="62"/>
      <c r="G175" s="3" t="s">
        <v>406</v>
      </c>
      <c r="H175" s="3">
        <f>SUM(H174)</f>
        <v>0</v>
      </c>
    </row>
    <row r="176" spans="1:8">
      <c r="A176" s="23" t="s">
        <v>328</v>
      </c>
      <c r="B176" s="36"/>
      <c r="C176" s="36" t="s">
        <v>278</v>
      </c>
      <c r="D176" s="61" t="s">
        <v>387</v>
      </c>
      <c r="E176" s="61"/>
      <c r="F176" s="61"/>
      <c r="G176" s="61"/>
      <c r="H176" s="61"/>
    </row>
    <row r="177" spans="1:8" ht="42">
      <c r="A177" s="7" t="s">
        <v>374</v>
      </c>
      <c r="B177" s="8"/>
      <c r="C177" s="8" t="s">
        <v>281</v>
      </c>
      <c r="D177" s="8" t="s">
        <v>440</v>
      </c>
      <c r="E177" s="8" t="s">
        <v>15</v>
      </c>
      <c r="F177" s="9">
        <v>3.2</v>
      </c>
      <c r="G177" s="9"/>
      <c r="H177" s="9">
        <f>ROUND(F177*G177,2)</f>
        <v>0</v>
      </c>
    </row>
    <row r="178" spans="1:8" ht="52.5">
      <c r="A178" s="7" t="s">
        <v>375</v>
      </c>
      <c r="B178" s="8"/>
      <c r="C178" s="8" t="s">
        <v>281</v>
      </c>
      <c r="D178" s="8" t="s">
        <v>441</v>
      </c>
      <c r="E178" s="8" t="s">
        <v>15</v>
      </c>
      <c r="F178" s="9">
        <v>13.5</v>
      </c>
      <c r="G178" s="9"/>
      <c r="H178" s="9">
        <f>ROUND(F178*G178,2)</f>
        <v>0</v>
      </c>
    </row>
    <row r="179" spans="1:8" ht="52.5">
      <c r="A179" s="7" t="s">
        <v>376</v>
      </c>
      <c r="B179" s="8"/>
      <c r="C179" s="8" t="s">
        <v>443</v>
      </c>
      <c r="D179" s="8" t="s">
        <v>442</v>
      </c>
      <c r="E179" s="8" t="s">
        <v>15</v>
      </c>
      <c r="F179" s="9">
        <v>90.6</v>
      </c>
      <c r="G179" s="9"/>
      <c r="H179" s="9">
        <f>ROUND(F179*G179,2)</f>
        <v>0</v>
      </c>
    </row>
    <row r="180" spans="1:8" ht="31.5">
      <c r="A180" s="7" t="s">
        <v>394</v>
      </c>
      <c r="B180" s="8"/>
      <c r="C180" s="8" t="s">
        <v>282</v>
      </c>
      <c r="D180" s="8" t="s">
        <v>444</v>
      </c>
      <c r="E180" s="8" t="s">
        <v>27</v>
      </c>
      <c r="F180" s="9">
        <v>25</v>
      </c>
      <c r="G180" s="9"/>
      <c r="H180" s="9">
        <f>ROUND(F180*G180,2)</f>
        <v>0</v>
      </c>
    </row>
    <row r="181" spans="1:8">
      <c r="A181" s="7"/>
      <c r="B181" s="8"/>
      <c r="C181" s="8"/>
      <c r="D181" s="62"/>
      <c r="E181" s="62"/>
      <c r="F181" s="62"/>
      <c r="G181" s="3" t="s">
        <v>406</v>
      </c>
      <c r="H181" s="3">
        <f>SUM(H177:H180)</f>
        <v>0</v>
      </c>
    </row>
    <row r="182" spans="1:8">
      <c r="A182" s="23" t="s">
        <v>329</v>
      </c>
      <c r="B182" s="36"/>
      <c r="C182" s="36" t="s">
        <v>283</v>
      </c>
      <c r="D182" s="61" t="s">
        <v>321</v>
      </c>
      <c r="E182" s="61"/>
      <c r="F182" s="61"/>
      <c r="G182" s="61"/>
      <c r="H182" s="61"/>
    </row>
    <row r="183" spans="1:8" ht="31.5">
      <c r="A183" s="7" t="s">
        <v>377</v>
      </c>
      <c r="B183" s="8"/>
      <c r="C183" s="8" t="s">
        <v>284</v>
      </c>
      <c r="D183" s="8" t="s">
        <v>445</v>
      </c>
      <c r="E183" s="8" t="s">
        <v>27</v>
      </c>
      <c r="F183" s="9">
        <v>32</v>
      </c>
      <c r="G183" s="9"/>
      <c r="H183" s="9">
        <f>ROUND(F183*G183,2)</f>
        <v>0</v>
      </c>
    </row>
    <row r="184" spans="1:8">
      <c r="A184" s="7"/>
      <c r="B184" s="8"/>
      <c r="C184" s="8"/>
      <c r="D184" s="62"/>
      <c r="E184" s="62"/>
      <c r="F184" s="62"/>
      <c r="G184" s="3" t="s">
        <v>406</v>
      </c>
      <c r="H184" s="3">
        <f>SUM(H183)</f>
        <v>0</v>
      </c>
    </row>
    <row r="185" spans="1:8">
      <c r="A185" s="23" t="s">
        <v>330</v>
      </c>
      <c r="B185" s="36"/>
      <c r="C185" s="36" t="s">
        <v>285</v>
      </c>
      <c r="D185" s="61" t="s">
        <v>286</v>
      </c>
      <c r="E185" s="61"/>
      <c r="F185" s="61"/>
      <c r="G185" s="61"/>
      <c r="H185" s="61"/>
    </row>
    <row r="186" spans="1:8" ht="21">
      <c r="A186" s="7" t="s">
        <v>378</v>
      </c>
      <c r="B186" s="8"/>
      <c r="C186" s="8" t="s">
        <v>262</v>
      </c>
      <c r="D186" s="8" t="s">
        <v>287</v>
      </c>
      <c r="E186" s="8" t="s">
        <v>163</v>
      </c>
      <c r="F186" s="9">
        <v>1</v>
      </c>
      <c r="G186" s="9"/>
      <c r="H186" s="9">
        <f>ROUND(F186*G186,2)</f>
        <v>0</v>
      </c>
    </row>
    <row r="187" spans="1:8">
      <c r="A187" s="7"/>
      <c r="B187" s="8"/>
      <c r="C187" s="8"/>
      <c r="D187" s="62"/>
      <c r="E187" s="62"/>
      <c r="F187" s="62"/>
      <c r="G187" s="3" t="s">
        <v>406</v>
      </c>
      <c r="H187" s="3">
        <f>SUM(H186)</f>
        <v>0</v>
      </c>
    </row>
    <row r="188" spans="1:8">
      <c r="A188" s="23" t="s">
        <v>331</v>
      </c>
      <c r="B188" s="36"/>
      <c r="C188" s="36" t="s">
        <v>285</v>
      </c>
      <c r="D188" s="61" t="s">
        <v>388</v>
      </c>
      <c r="E188" s="61"/>
      <c r="F188" s="61"/>
      <c r="G188" s="61"/>
      <c r="H188" s="61"/>
    </row>
    <row r="189" spans="1:8" ht="31.5">
      <c r="A189" s="7" t="s">
        <v>379</v>
      </c>
      <c r="B189" s="8"/>
      <c r="C189" s="8" t="s">
        <v>395</v>
      </c>
      <c r="D189" s="8" t="s">
        <v>396</v>
      </c>
      <c r="E189" s="8" t="s">
        <v>27</v>
      </c>
      <c r="F189" s="9">
        <v>24</v>
      </c>
      <c r="G189" s="9"/>
      <c r="H189" s="9">
        <f>ROUND(F189*G189,2)</f>
        <v>0</v>
      </c>
    </row>
    <row r="190" spans="1:8">
      <c r="A190" s="7"/>
      <c r="B190" s="8"/>
      <c r="C190" s="8"/>
      <c r="D190" s="62"/>
      <c r="E190" s="62"/>
      <c r="F190" s="62"/>
      <c r="G190" s="3" t="s">
        <v>406</v>
      </c>
      <c r="H190" s="3">
        <f>SUM(H189)</f>
        <v>0</v>
      </c>
    </row>
    <row r="191" spans="1:8">
      <c r="A191" s="23" t="s">
        <v>332</v>
      </c>
      <c r="B191" s="36"/>
      <c r="C191" s="36" t="s">
        <v>288</v>
      </c>
      <c r="D191" s="61" t="s">
        <v>290</v>
      </c>
      <c r="E191" s="61"/>
      <c r="F191" s="61"/>
      <c r="G191" s="61"/>
      <c r="H191" s="61"/>
    </row>
    <row r="192" spans="1:8" ht="21">
      <c r="A192" s="7" t="s">
        <v>380</v>
      </c>
      <c r="B192" s="8"/>
      <c r="C192" s="8" t="s">
        <v>289</v>
      </c>
      <c r="D192" s="8" t="s">
        <v>291</v>
      </c>
      <c r="E192" s="8" t="s">
        <v>27</v>
      </c>
      <c r="F192" s="9">
        <v>18.62</v>
      </c>
      <c r="G192" s="9"/>
      <c r="H192" s="9">
        <f>ROUND(F192*G192,2)</f>
        <v>0</v>
      </c>
    </row>
    <row r="193" spans="1:8" ht="42">
      <c r="A193" s="7" t="s">
        <v>397</v>
      </c>
      <c r="B193" s="8"/>
      <c r="C193" s="8" t="s">
        <v>289</v>
      </c>
      <c r="D193" s="8" t="s">
        <v>398</v>
      </c>
      <c r="E193" s="8" t="s">
        <v>27</v>
      </c>
      <c r="F193" s="9">
        <v>1.2</v>
      </c>
      <c r="G193" s="9"/>
      <c r="H193" s="9">
        <f>ROUND(F193*G193,2)</f>
        <v>0</v>
      </c>
    </row>
    <row r="194" spans="1:8">
      <c r="A194" s="7"/>
      <c r="B194" s="8"/>
      <c r="C194" s="8"/>
      <c r="D194" s="62"/>
      <c r="E194" s="62"/>
      <c r="F194" s="62"/>
      <c r="G194" s="3" t="s">
        <v>406</v>
      </c>
      <c r="H194" s="3">
        <f>SUM(H192:H193)</f>
        <v>0</v>
      </c>
    </row>
    <row r="195" spans="1:8">
      <c r="A195" s="23" t="s">
        <v>333</v>
      </c>
      <c r="B195" s="36"/>
      <c r="C195" s="36" t="s">
        <v>288</v>
      </c>
      <c r="D195" s="61" t="s">
        <v>292</v>
      </c>
      <c r="E195" s="61"/>
      <c r="F195" s="61"/>
      <c r="G195" s="61"/>
      <c r="H195" s="61"/>
    </row>
    <row r="196" spans="1:8" ht="31.5">
      <c r="A196" s="7" t="s">
        <v>381</v>
      </c>
      <c r="B196" s="8"/>
      <c r="C196" s="8" t="s">
        <v>293</v>
      </c>
      <c r="D196" s="8" t="s">
        <v>294</v>
      </c>
      <c r="E196" s="8" t="s">
        <v>16</v>
      </c>
      <c r="F196" s="9">
        <v>0.14000000000000001</v>
      </c>
      <c r="G196" s="9"/>
      <c r="H196" s="9">
        <f>ROUND(F196*G196,2)</f>
        <v>0</v>
      </c>
    </row>
    <row r="197" spans="1:8">
      <c r="A197" s="7"/>
      <c r="B197" s="8"/>
      <c r="C197" s="8"/>
      <c r="D197" s="62"/>
      <c r="E197" s="62"/>
      <c r="F197" s="62"/>
      <c r="G197" s="3" t="s">
        <v>406</v>
      </c>
      <c r="H197" s="3">
        <f>SUM(H196)</f>
        <v>0</v>
      </c>
    </row>
    <row r="198" spans="1:8">
      <c r="A198" s="23" t="s">
        <v>334</v>
      </c>
      <c r="B198" s="36"/>
      <c r="C198" s="36" t="s">
        <v>295</v>
      </c>
      <c r="D198" s="61" t="s">
        <v>296</v>
      </c>
      <c r="E198" s="61"/>
      <c r="F198" s="61"/>
      <c r="G198" s="61"/>
      <c r="H198" s="61"/>
    </row>
    <row r="199" spans="1:8" ht="31.5">
      <c r="A199" s="7" t="s">
        <v>382</v>
      </c>
      <c r="B199" s="8"/>
      <c r="C199" s="8" t="s">
        <v>297</v>
      </c>
      <c r="D199" s="8" t="s">
        <v>447</v>
      </c>
      <c r="E199" s="8" t="s">
        <v>171</v>
      </c>
      <c r="F199" s="9">
        <v>0.32</v>
      </c>
      <c r="G199" s="9"/>
      <c r="H199" s="9">
        <f>ROUND(F199*G199,2)</f>
        <v>0</v>
      </c>
    </row>
    <row r="200" spans="1:8">
      <c r="A200" s="7"/>
      <c r="B200" s="8"/>
      <c r="C200" s="8"/>
      <c r="D200" s="62"/>
      <c r="E200" s="62"/>
      <c r="F200" s="62"/>
      <c r="G200" s="3" t="s">
        <v>406</v>
      </c>
      <c r="H200" s="3">
        <f>SUM(H199)</f>
        <v>0</v>
      </c>
    </row>
    <row r="201" spans="1:8">
      <c r="A201" s="23" t="s">
        <v>335</v>
      </c>
      <c r="B201" s="36"/>
      <c r="C201" s="36" t="s">
        <v>298</v>
      </c>
      <c r="D201" s="61" t="s">
        <v>299</v>
      </c>
      <c r="E201" s="61"/>
      <c r="F201" s="61"/>
      <c r="G201" s="61"/>
      <c r="H201" s="61"/>
    </row>
    <row r="202" spans="1:8" ht="52.5">
      <c r="A202" s="7" t="s">
        <v>383</v>
      </c>
      <c r="B202" s="8"/>
      <c r="C202" s="8" t="s">
        <v>300</v>
      </c>
      <c r="D202" s="8" t="s">
        <v>446</v>
      </c>
      <c r="E202" s="8" t="s">
        <v>16</v>
      </c>
      <c r="F202" s="9">
        <v>3.8</v>
      </c>
      <c r="G202" s="9"/>
      <c r="H202" s="9">
        <f>ROUND(F202*G202,2)</f>
        <v>0</v>
      </c>
    </row>
    <row r="203" spans="1:8" ht="31.5">
      <c r="A203" s="7" t="s">
        <v>399</v>
      </c>
      <c r="B203" s="8"/>
      <c r="C203" s="8" t="s">
        <v>301</v>
      </c>
      <c r="D203" s="8" t="s">
        <v>302</v>
      </c>
      <c r="E203" s="8" t="s">
        <v>16</v>
      </c>
      <c r="F203" s="9">
        <v>11.52</v>
      </c>
      <c r="G203" s="9"/>
      <c r="H203" s="9">
        <f>ROUND(F203*G203,2)</f>
        <v>0</v>
      </c>
    </row>
    <row r="204" spans="1:8" ht="42">
      <c r="A204" s="7" t="s">
        <v>400</v>
      </c>
      <c r="B204" s="8"/>
      <c r="C204" s="8" t="s">
        <v>303</v>
      </c>
      <c r="D204" s="8" t="s">
        <v>448</v>
      </c>
      <c r="E204" s="8" t="s">
        <v>15</v>
      </c>
      <c r="F204" s="9">
        <v>25.08</v>
      </c>
      <c r="G204" s="9"/>
      <c r="H204" s="9">
        <f>ROUND(F204*G204,2)</f>
        <v>0</v>
      </c>
    </row>
    <row r="205" spans="1:8">
      <c r="A205" s="7"/>
      <c r="B205" s="8"/>
      <c r="C205" s="8"/>
      <c r="D205" s="62"/>
      <c r="E205" s="62"/>
      <c r="F205" s="62"/>
      <c r="G205" s="3" t="s">
        <v>406</v>
      </c>
      <c r="H205" s="3">
        <f>SUM(H202:H204)</f>
        <v>0</v>
      </c>
    </row>
    <row r="206" spans="1:8">
      <c r="A206" s="23" t="s">
        <v>336</v>
      </c>
      <c r="B206" s="36"/>
      <c r="C206" s="36" t="s">
        <v>278</v>
      </c>
      <c r="D206" s="61" t="s">
        <v>305</v>
      </c>
      <c r="E206" s="61"/>
      <c r="F206" s="61"/>
      <c r="G206" s="61"/>
      <c r="H206" s="61"/>
    </row>
    <row r="207" spans="1:8" ht="42">
      <c r="A207" s="7" t="s">
        <v>384</v>
      </c>
      <c r="B207" s="8"/>
      <c r="C207" s="8" t="s">
        <v>306</v>
      </c>
      <c r="D207" s="8" t="s">
        <v>307</v>
      </c>
      <c r="E207" s="8" t="s">
        <v>15</v>
      </c>
      <c r="F207" s="9">
        <v>19.07</v>
      </c>
      <c r="G207" s="9"/>
      <c r="H207" s="9">
        <f>ROUND(F207*G207,2)</f>
        <v>0</v>
      </c>
    </row>
    <row r="208" spans="1:8" ht="42">
      <c r="A208" s="7" t="s">
        <v>401</v>
      </c>
      <c r="B208" s="8"/>
      <c r="C208" s="8" t="s">
        <v>308</v>
      </c>
      <c r="D208" s="8" t="s">
        <v>309</v>
      </c>
      <c r="E208" s="8" t="s">
        <v>15</v>
      </c>
      <c r="F208" s="9">
        <v>19.07</v>
      </c>
      <c r="G208" s="9"/>
      <c r="H208" s="9">
        <f>ROUND(F208*G208,2)</f>
        <v>0</v>
      </c>
    </row>
    <row r="209" spans="1:8">
      <c r="A209" s="7"/>
      <c r="B209" s="8"/>
      <c r="C209" s="8"/>
      <c r="D209" s="62"/>
      <c r="E209" s="62"/>
      <c r="F209" s="62"/>
      <c r="G209" s="3" t="s">
        <v>406</v>
      </c>
      <c r="H209" s="3">
        <f>SUM(H207:H208)</f>
        <v>0</v>
      </c>
    </row>
    <row r="210" spans="1:8">
      <c r="A210" s="23" t="s">
        <v>337</v>
      </c>
      <c r="B210" s="36"/>
      <c r="C210" s="36" t="s">
        <v>304</v>
      </c>
      <c r="D210" s="61" t="s">
        <v>312</v>
      </c>
      <c r="E210" s="61"/>
      <c r="F210" s="61"/>
      <c r="G210" s="61"/>
      <c r="H210" s="61"/>
    </row>
    <row r="211" spans="1:8" ht="21">
      <c r="A211" s="7" t="s">
        <v>385</v>
      </c>
      <c r="B211" s="8"/>
      <c r="C211" s="8" t="s">
        <v>310</v>
      </c>
      <c r="D211" s="8" t="s">
        <v>311</v>
      </c>
      <c r="E211" s="8" t="s">
        <v>15</v>
      </c>
      <c r="F211" s="9">
        <v>44.16</v>
      </c>
      <c r="G211" s="9"/>
      <c r="H211" s="9">
        <f>ROUND(F211*G211,2)</f>
        <v>0</v>
      </c>
    </row>
    <row r="212" spans="1:8" ht="31.5">
      <c r="A212" s="7" t="s">
        <v>405</v>
      </c>
      <c r="B212" s="8"/>
      <c r="C212" s="8" t="s">
        <v>313</v>
      </c>
      <c r="D212" s="8" t="s">
        <v>314</v>
      </c>
      <c r="E212" s="8" t="s">
        <v>15</v>
      </c>
      <c r="F212" s="9">
        <v>25.08</v>
      </c>
      <c r="G212" s="9"/>
      <c r="H212" s="9">
        <f>ROUND(F212*G212,2)</f>
        <v>0</v>
      </c>
    </row>
    <row r="213" spans="1:8">
      <c r="A213" s="7"/>
      <c r="B213" s="8"/>
      <c r="C213" s="8"/>
      <c r="D213" s="62"/>
      <c r="E213" s="62"/>
      <c r="F213" s="62"/>
      <c r="G213" s="3" t="s">
        <v>406</v>
      </c>
      <c r="H213" s="3">
        <f>SUM(H211:H212)</f>
        <v>0</v>
      </c>
    </row>
    <row r="214" spans="1:8" ht="25.5" customHeight="1">
      <c r="A214" s="23" t="s">
        <v>338</v>
      </c>
      <c r="B214" s="36"/>
      <c r="C214" s="36" t="s">
        <v>278</v>
      </c>
      <c r="D214" s="61" t="s">
        <v>490</v>
      </c>
      <c r="E214" s="61"/>
      <c r="F214" s="61"/>
      <c r="G214" s="61"/>
      <c r="H214" s="61"/>
    </row>
    <row r="215" spans="1:8" ht="52.5">
      <c r="A215" s="7" t="s">
        <v>386</v>
      </c>
      <c r="B215" s="8"/>
      <c r="C215" s="8" t="s">
        <v>316</v>
      </c>
      <c r="D215" s="8" t="s">
        <v>449</v>
      </c>
      <c r="E215" s="8" t="s">
        <v>317</v>
      </c>
      <c r="F215" s="9">
        <v>192.63</v>
      </c>
      <c r="G215" s="9"/>
      <c r="H215" s="9">
        <f>ROUND(F215*G215,2)</f>
        <v>0</v>
      </c>
    </row>
    <row r="216" spans="1:8">
      <c r="A216" s="7"/>
      <c r="B216" s="8"/>
      <c r="C216" s="8"/>
      <c r="D216" s="62"/>
      <c r="E216" s="62"/>
      <c r="F216" s="62"/>
      <c r="G216" s="3" t="s">
        <v>406</v>
      </c>
      <c r="H216" s="3">
        <f>SUM(H215)</f>
        <v>0</v>
      </c>
    </row>
    <row r="217" spans="1:8">
      <c r="A217" s="63" t="s">
        <v>318</v>
      </c>
      <c r="B217" s="63"/>
      <c r="C217" s="63"/>
      <c r="D217" s="63"/>
      <c r="E217" s="63"/>
      <c r="F217" s="63"/>
      <c r="G217" s="63"/>
      <c r="H217" s="37">
        <f>H147+H153+H160+H164+H172+H175+H181+H184+H187+H190+H194+H197+H200+H205+H209+H213+H216</f>
        <v>0</v>
      </c>
    </row>
    <row r="218" spans="1:8">
      <c r="A218" s="61" t="s">
        <v>319</v>
      </c>
      <c r="B218" s="61"/>
      <c r="C218" s="61"/>
      <c r="D218" s="61"/>
      <c r="E218" s="61"/>
      <c r="F218" s="61"/>
      <c r="G218" s="61"/>
      <c r="H218" s="37">
        <f>H108+H142+H217</f>
        <v>0</v>
      </c>
    </row>
    <row r="219" spans="1:8">
      <c r="A219" s="61" t="s">
        <v>177</v>
      </c>
      <c r="B219" s="61"/>
      <c r="C219" s="61"/>
      <c r="D219" s="61"/>
      <c r="E219" s="61"/>
      <c r="F219" s="61"/>
      <c r="G219" s="61"/>
      <c r="H219" s="37">
        <f>ROUND(H218*0.23,2)</f>
        <v>0</v>
      </c>
    </row>
    <row r="220" spans="1:8">
      <c r="A220" s="61" t="s">
        <v>0</v>
      </c>
      <c r="B220" s="61"/>
      <c r="C220" s="61"/>
      <c r="D220" s="61"/>
      <c r="E220" s="61"/>
      <c r="F220" s="61"/>
      <c r="G220" s="61"/>
      <c r="H220" s="37">
        <f>H218+H219</f>
        <v>0</v>
      </c>
    </row>
    <row r="222" spans="1:8">
      <c r="A222" s="1" t="s">
        <v>503</v>
      </c>
    </row>
    <row r="223" spans="1:8">
      <c r="A223" s="1"/>
    </row>
    <row r="224" spans="1:8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</sheetData>
  <mergeCells count="78">
    <mergeCell ref="D35:F35"/>
    <mergeCell ref="A2:H2"/>
    <mergeCell ref="A5:H5"/>
    <mergeCell ref="D6:H6"/>
    <mergeCell ref="D7:H7"/>
    <mergeCell ref="D21:H21"/>
    <mergeCell ref="D22:H22"/>
    <mergeCell ref="D20:F20"/>
    <mergeCell ref="D36:H36"/>
    <mergeCell ref="D200:F200"/>
    <mergeCell ref="D78:H78"/>
    <mergeCell ref="D87:H87"/>
    <mergeCell ref="D147:F147"/>
    <mergeCell ref="D153:F153"/>
    <mergeCell ref="D160:F160"/>
    <mergeCell ref="D113:H113"/>
    <mergeCell ref="D43:F43"/>
    <mergeCell ref="D53:F53"/>
    <mergeCell ref="D107:F107"/>
    <mergeCell ref="D98:F98"/>
    <mergeCell ref="D103:F103"/>
    <mergeCell ref="D99:H99"/>
    <mergeCell ref="D86:F86"/>
    <mergeCell ref="D93:F93"/>
    <mergeCell ref="D94:H94"/>
    <mergeCell ref="D104:H104"/>
    <mergeCell ref="D195:H195"/>
    <mergeCell ref="D175:F175"/>
    <mergeCell ref="A142:G142"/>
    <mergeCell ref="D143:H143"/>
    <mergeCell ref="D172:F172"/>
    <mergeCell ref="D181:F181"/>
    <mergeCell ref="D184:F184"/>
    <mergeCell ref="D165:H165"/>
    <mergeCell ref="D44:H44"/>
    <mergeCell ref="D54:H54"/>
    <mergeCell ref="D82:H82"/>
    <mergeCell ref="D67:H67"/>
    <mergeCell ref="D72:H72"/>
    <mergeCell ref="D81:F81"/>
    <mergeCell ref="D77:F77"/>
    <mergeCell ref="D66:F66"/>
    <mergeCell ref="D194:F194"/>
    <mergeCell ref="D110:H110"/>
    <mergeCell ref="D127:H127"/>
    <mergeCell ref="D141:F141"/>
    <mergeCell ref="D148:H148"/>
    <mergeCell ref="D154:H154"/>
    <mergeCell ref="D161:H161"/>
    <mergeCell ref="D126:F126"/>
    <mergeCell ref="D112:F112"/>
    <mergeCell ref="D164:F164"/>
    <mergeCell ref="D187:F187"/>
    <mergeCell ref="D190:F190"/>
    <mergeCell ref="D176:H176"/>
    <mergeCell ref="D185:H185"/>
    <mergeCell ref="D71:F71"/>
    <mergeCell ref="D144:H144"/>
    <mergeCell ref="D182:H182"/>
    <mergeCell ref="A108:G108"/>
    <mergeCell ref="D109:H109"/>
    <mergeCell ref="A220:G220"/>
    <mergeCell ref="D206:H206"/>
    <mergeCell ref="D214:H214"/>
    <mergeCell ref="A217:G217"/>
    <mergeCell ref="A218:G218"/>
    <mergeCell ref="D213:F213"/>
    <mergeCell ref="D216:F216"/>
    <mergeCell ref="D210:H210"/>
    <mergeCell ref="A219:G219"/>
    <mergeCell ref="D201:H201"/>
    <mergeCell ref="D188:H188"/>
    <mergeCell ref="D209:F209"/>
    <mergeCell ref="D173:H173"/>
    <mergeCell ref="D205:F205"/>
    <mergeCell ref="D191:H191"/>
    <mergeCell ref="D198:H198"/>
    <mergeCell ref="D197:F197"/>
  </mergeCells>
  <phoneticPr fontId="3" type="noConversion"/>
  <printOptions horizontalCentered="1"/>
  <pageMargins left="0.78740157480314965" right="0.39370078740157483" top="0.39370078740157483" bottom="0.59055118110236227" header="0.39370078740157483" footer="0.39370078740157483"/>
  <pageSetup paperSize="9" scale="93" orientation="portrait" verticalDpi="0" r:id="rId1"/>
  <headerFooter alignWithMargins="0">
    <oddFooter>Strona &amp;P z &amp;N</oddFooter>
  </headerFooter>
  <rowBreaks count="2" manualBreakCount="2">
    <brk id="66" max="16383" man="1"/>
    <brk id="16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2:F223"/>
  <sheetViews>
    <sheetView view="pageBreakPreview" topLeftCell="A160" zoomScaleNormal="150" zoomScaleSheetLayoutView="150" workbookViewId="0">
      <selection activeCell="M185" sqref="M185"/>
    </sheetView>
  </sheetViews>
  <sheetFormatPr defaultRowHeight="12.75"/>
  <cols>
    <col min="1" max="1" width="5.85546875" customWidth="1"/>
    <col min="2" max="2" width="8.42578125" customWidth="1"/>
    <col min="3" max="3" width="14.7109375" customWidth="1"/>
    <col min="4" max="4" width="55.7109375" customWidth="1"/>
    <col min="5" max="5" width="4.5703125" customWidth="1"/>
    <col min="6" max="6" width="9.5703125" style="2" customWidth="1"/>
  </cols>
  <sheetData>
    <row r="2" spans="1:6">
      <c r="A2" s="64" t="s">
        <v>504</v>
      </c>
      <c r="B2" s="65"/>
      <c r="C2" s="65"/>
      <c r="D2" s="65"/>
      <c r="E2" s="65"/>
      <c r="F2" s="65"/>
    </row>
    <row r="4" spans="1:6" ht="29.25">
      <c r="A4" s="34" t="s">
        <v>2</v>
      </c>
      <c r="B4" s="34" t="s">
        <v>10</v>
      </c>
      <c r="C4" s="34" t="s">
        <v>11</v>
      </c>
      <c r="D4" s="34" t="s">
        <v>32</v>
      </c>
      <c r="E4" s="34" t="s">
        <v>33</v>
      </c>
      <c r="F4" s="35" t="s">
        <v>34</v>
      </c>
    </row>
    <row r="5" spans="1:6">
      <c r="A5" s="66" t="s">
        <v>389</v>
      </c>
      <c r="B5" s="66"/>
      <c r="C5" s="66"/>
      <c r="D5" s="66"/>
      <c r="E5" s="66"/>
      <c r="F5" s="66"/>
    </row>
    <row r="6" spans="1:6">
      <c r="A6" s="23">
        <v>1</v>
      </c>
      <c r="B6" s="36"/>
      <c r="C6" s="36"/>
      <c r="D6" s="61" t="s">
        <v>49</v>
      </c>
      <c r="E6" s="61"/>
      <c r="F6" s="61"/>
    </row>
    <row r="7" spans="1:6">
      <c r="A7" s="23" t="s">
        <v>5</v>
      </c>
      <c r="B7" s="36"/>
      <c r="C7" s="36"/>
      <c r="D7" s="61" t="s">
        <v>9</v>
      </c>
      <c r="E7" s="61"/>
      <c r="F7" s="61"/>
    </row>
    <row r="8" spans="1:6" ht="21">
      <c r="A8" s="7" t="s">
        <v>50</v>
      </c>
      <c r="B8" s="8" t="s">
        <v>51</v>
      </c>
      <c r="C8" s="8" t="s">
        <v>12</v>
      </c>
      <c r="D8" s="8" t="s">
        <v>13</v>
      </c>
      <c r="E8" s="8" t="s">
        <v>14</v>
      </c>
      <c r="F8" s="9">
        <v>4.5</v>
      </c>
    </row>
    <row r="9" spans="1:6">
      <c r="A9" s="7" t="s">
        <v>459</v>
      </c>
      <c r="B9" s="10" t="s">
        <v>469</v>
      </c>
      <c r="C9" s="10" t="s">
        <v>470</v>
      </c>
      <c r="D9" s="12" t="s">
        <v>450</v>
      </c>
      <c r="E9" s="8" t="s">
        <v>31</v>
      </c>
      <c r="F9" s="11">
        <v>8</v>
      </c>
    </row>
    <row r="10" spans="1:6">
      <c r="A10" s="7" t="s">
        <v>460</v>
      </c>
      <c r="B10" s="10" t="s">
        <v>469</v>
      </c>
      <c r="C10" s="10" t="s">
        <v>471</v>
      </c>
      <c r="D10" s="12" t="s">
        <v>451</v>
      </c>
      <c r="E10" s="8" t="s">
        <v>31</v>
      </c>
      <c r="F10" s="11">
        <v>26</v>
      </c>
    </row>
    <row r="11" spans="1:6">
      <c r="A11" s="7" t="s">
        <v>461</v>
      </c>
      <c r="B11" s="10" t="s">
        <v>469</v>
      </c>
      <c r="C11" s="10" t="s">
        <v>472</v>
      </c>
      <c r="D11" s="12" t="s">
        <v>452</v>
      </c>
      <c r="E11" s="8" t="s">
        <v>31</v>
      </c>
      <c r="F11" s="11">
        <v>18</v>
      </c>
    </row>
    <row r="12" spans="1:6">
      <c r="A12" s="7" t="s">
        <v>462</v>
      </c>
      <c r="B12" s="10" t="s">
        <v>469</v>
      </c>
      <c r="C12" s="10" t="s">
        <v>473</v>
      </c>
      <c r="D12" s="12" t="s">
        <v>453</v>
      </c>
      <c r="E12" s="8" t="s">
        <v>31</v>
      </c>
      <c r="F12" s="11">
        <v>26</v>
      </c>
    </row>
    <row r="13" spans="1:6">
      <c r="A13" s="7" t="s">
        <v>463</v>
      </c>
      <c r="B13" s="10" t="s">
        <v>469</v>
      </c>
      <c r="C13" s="10" t="s">
        <v>474</v>
      </c>
      <c r="D13" s="12" t="s">
        <v>454</v>
      </c>
      <c r="E13" s="8" t="s">
        <v>31</v>
      </c>
      <c r="F13" s="11">
        <v>67</v>
      </c>
    </row>
    <row r="14" spans="1:6">
      <c r="A14" s="7" t="s">
        <v>464</v>
      </c>
      <c r="B14" s="10" t="s">
        <v>469</v>
      </c>
      <c r="C14" s="10" t="s">
        <v>475</v>
      </c>
      <c r="D14" s="12" t="s">
        <v>455</v>
      </c>
      <c r="E14" s="8" t="s">
        <v>31</v>
      </c>
      <c r="F14" s="11">
        <v>53</v>
      </c>
    </row>
    <row r="15" spans="1:6">
      <c r="A15" s="7" t="s">
        <v>465</v>
      </c>
      <c r="B15" s="10" t="s">
        <v>469</v>
      </c>
      <c r="C15" s="10" t="s">
        <v>476</v>
      </c>
      <c r="D15" s="12" t="s">
        <v>456</v>
      </c>
      <c r="E15" s="8" t="s">
        <v>31</v>
      </c>
      <c r="F15" s="11">
        <v>35</v>
      </c>
    </row>
    <row r="16" spans="1:6">
      <c r="A16" s="7" t="s">
        <v>466</v>
      </c>
      <c r="B16" s="10" t="s">
        <v>469</v>
      </c>
      <c r="C16" s="10" t="s">
        <v>477</v>
      </c>
      <c r="D16" s="12" t="s">
        <v>457</v>
      </c>
      <c r="E16" s="8" t="s">
        <v>31</v>
      </c>
      <c r="F16" s="11">
        <v>12</v>
      </c>
    </row>
    <row r="17" spans="1:6" ht="31.5">
      <c r="A17" s="7" t="s">
        <v>467</v>
      </c>
      <c r="B17" s="10" t="s">
        <v>469</v>
      </c>
      <c r="C17" s="10" t="s">
        <v>479</v>
      </c>
      <c r="D17" s="10" t="s">
        <v>505</v>
      </c>
      <c r="E17" s="8" t="s">
        <v>458</v>
      </c>
      <c r="F17" s="9">
        <v>120.93</v>
      </c>
    </row>
    <row r="18" spans="1:6" ht="31.5">
      <c r="A18" s="7" t="s">
        <v>468</v>
      </c>
      <c r="B18" s="10" t="s">
        <v>469</v>
      </c>
      <c r="C18" s="10" t="s">
        <v>481</v>
      </c>
      <c r="D18" s="10" t="s">
        <v>482</v>
      </c>
      <c r="E18" s="8" t="s">
        <v>458</v>
      </c>
      <c r="F18" s="9">
        <v>120.93</v>
      </c>
    </row>
    <row r="19" spans="1:6" ht="21">
      <c r="A19" s="7" t="s">
        <v>480</v>
      </c>
      <c r="B19" s="10" t="s">
        <v>469</v>
      </c>
      <c r="C19" s="10" t="s">
        <v>483</v>
      </c>
      <c r="D19" s="12" t="s">
        <v>484</v>
      </c>
      <c r="E19" s="8" t="s">
        <v>15</v>
      </c>
      <c r="F19" s="9">
        <v>364</v>
      </c>
    </row>
    <row r="20" spans="1:6">
      <c r="A20" s="23" t="s">
        <v>6</v>
      </c>
      <c r="B20" s="36"/>
      <c r="C20" s="36"/>
      <c r="D20" s="61" t="s">
        <v>53</v>
      </c>
      <c r="E20" s="61"/>
      <c r="F20" s="61"/>
    </row>
    <row r="21" spans="1:6">
      <c r="A21" s="23" t="s">
        <v>52</v>
      </c>
      <c r="B21" s="36"/>
      <c r="C21" s="36"/>
      <c r="D21" s="61" t="s">
        <v>179</v>
      </c>
      <c r="E21" s="61"/>
      <c r="F21" s="61"/>
    </row>
    <row r="22" spans="1:6" ht="21">
      <c r="A22" s="7" t="s">
        <v>339</v>
      </c>
      <c r="B22" s="8" t="s">
        <v>55</v>
      </c>
      <c r="C22" s="8" t="s">
        <v>407</v>
      </c>
      <c r="D22" s="8" t="s">
        <v>322</v>
      </c>
      <c r="E22" s="8" t="s">
        <v>27</v>
      </c>
      <c r="F22" s="9">
        <v>4720</v>
      </c>
    </row>
    <row r="23" spans="1:6" ht="21">
      <c r="A23" s="7" t="s">
        <v>340</v>
      </c>
      <c r="B23" s="8" t="s">
        <v>55</v>
      </c>
      <c r="C23" s="8" t="s">
        <v>408</v>
      </c>
      <c r="D23" s="8" t="s">
        <v>181</v>
      </c>
      <c r="E23" s="8" t="s">
        <v>15</v>
      </c>
      <c r="F23" s="9">
        <v>15200</v>
      </c>
    </row>
    <row r="24" spans="1:6" ht="21">
      <c r="A24" s="7" t="s">
        <v>341</v>
      </c>
      <c r="B24" s="8" t="s">
        <v>55</v>
      </c>
      <c r="C24" s="8" t="s">
        <v>409</v>
      </c>
      <c r="D24" s="8" t="s">
        <v>180</v>
      </c>
      <c r="E24" s="8" t="s">
        <v>15</v>
      </c>
      <c r="F24" s="9">
        <v>10060</v>
      </c>
    </row>
    <row r="25" spans="1:6">
      <c r="A25" s="7" t="s">
        <v>342</v>
      </c>
      <c r="B25" s="8" t="s">
        <v>55</v>
      </c>
      <c r="C25" s="8" t="s">
        <v>57</v>
      </c>
      <c r="D25" s="8" t="s">
        <v>58</v>
      </c>
      <c r="E25" s="8" t="s">
        <v>15</v>
      </c>
      <c r="F25" s="9">
        <v>10060</v>
      </c>
    </row>
    <row r="26" spans="1:6" ht="21">
      <c r="A26" s="7" t="s">
        <v>343</v>
      </c>
      <c r="B26" s="8" t="s">
        <v>55</v>
      </c>
      <c r="C26" s="8" t="s">
        <v>56</v>
      </c>
      <c r="D26" s="8" t="s">
        <v>59</v>
      </c>
      <c r="E26" s="8" t="s">
        <v>15</v>
      </c>
      <c r="F26" s="9">
        <v>1321</v>
      </c>
    </row>
    <row r="27" spans="1:6" ht="31.5">
      <c r="A27" s="7" t="s">
        <v>344</v>
      </c>
      <c r="B27" s="8" t="s">
        <v>55</v>
      </c>
      <c r="C27" s="8" t="s">
        <v>410</v>
      </c>
      <c r="D27" s="8" t="s">
        <v>411</v>
      </c>
      <c r="E27" s="8" t="s">
        <v>15</v>
      </c>
      <c r="F27" s="9">
        <v>8493</v>
      </c>
    </row>
    <row r="28" spans="1:6">
      <c r="A28" s="7" t="s">
        <v>345</v>
      </c>
      <c r="B28" s="8" t="s">
        <v>55</v>
      </c>
      <c r="C28" s="8" t="s">
        <v>57</v>
      </c>
      <c r="D28" s="8" t="s">
        <v>58</v>
      </c>
      <c r="E28" s="8" t="s">
        <v>15</v>
      </c>
      <c r="F28" s="9">
        <v>8493</v>
      </c>
    </row>
    <row r="29" spans="1:6" ht="21">
      <c r="A29" s="7" t="s">
        <v>346</v>
      </c>
      <c r="B29" s="8" t="s">
        <v>55</v>
      </c>
      <c r="C29" s="8" t="s">
        <v>60</v>
      </c>
      <c r="D29" s="8" t="s">
        <v>61</v>
      </c>
      <c r="E29" s="8" t="s">
        <v>27</v>
      </c>
      <c r="F29" s="9">
        <v>800</v>
      </c>
    </row>
    <row r="30" spans="1:6">
      <c r="A30" s="7" t="s">
        <v>347</v>
      </c>
      <c r="B30" s="8" t="s">
        <v>55</v>
      </c>
      <c r="C30" s="8" t="s">
        <v>62</v>
      </c>
      <c r="D30" s="8" t="s">
        <v>182</v>
      </c>
      <c r="E30" s="8" t="s">
        <v>16</v>
      </c>
      <c r="F30" s="9">
        <v>56</v>
      </c>
    </row>
    <row r="31" spans="1:6" ht="21">
      <c r="A31" s="7" t="s">
        <v>348</v>
      </c>
      <c r="B31" s="8" t="s">
        <v>55</v>
      </c>
      <c r="C31" s="8" t="s">
        <v>63</v>
      </c>
      <c r="D31" s="8" t="s">
        <v>64</v>
      </c>
      <c r="E31" s="8" t="s">
        <v>27</v>
      </c>
      <c r="F31" s="9">
        <v>400</v>
      </c>
    </row>
    <row r="32" spans="1:6" ht="42">
      <c r="A32" s="7" t="s">
        <v>349</v>
      </c>
      <c r="B32" s="8" t="s">
        <v>55</v>
      </c>
      <c r="C32" s="8" t="s">
        <v>37</v>
      </c>
      <c r="D32" s="8" t="s">
        <v>506</v>
      </c>
      <c r="E32" s="8" t="s">
        <v>16</v>
      </c>
      <c r="F32" s="9">
        <v>6027.95</v>
      </c>
    </row>
    <row r="33" spans="1:6" ht="31.5">
      <c r="A33" s="7" t="s">
        <v>350</v>
      </c>
      <c r="B33" s="8" t="s">
        <v>55</v>
      </c>
      <c r="C33" s="8" t="s">
        <v>184</v>
      </c>
      <c r="D33" s="8" t="s">
        <v>488</v>
      </c>
      <c r="E33" s="8" t="s">
        <v>16</v>
      </c>
      <c r="F33" s="9">
        <v>6027.95</v>
      </c>
    </row>
    <row r="34" spans="1:6">
      <c r="A34" s="23" t="s">
        <v>7</v>
      </c>
      <c r="B34" s="36"/>
      <c r="C34" s="36"/>
      <c r="D34" s="61" t="s">
        <v>8</v>
      </c>
      <c r="E34" s="61"/>
      <c r="F34" s="61"/>
    </row>
    <row r="35" spans="1:6">
      <c r="A35" s="7" t="s">
        <v>54</v>
      </c>
      <c r="B35" s="8" t="s">
        <v>17</v>
      </c>
      <c r="C35" s="8" t="s">
        <v>18</v>
      </c>
      <c r="D35" s="8" t="s">
        <v>67</v>
      </c>
      <c r="E35" s="8" t="s">
        <v>16</v>
      </c>
      <c r="F35" s="9">
        <v>11435.84</v>
      </c>
    </row>
    <row r="36" spans="1:6" ht="31.5">
      <c r="A36" s="7" t="s">
        <v>351</v>
      </c>
      <c r="B36" s="8" t="s">
        <v>17</v>
      </c>
      <c r="C36" s="8" t="s">
        <v>19</v>
      </c>
      <c r="D36" s="8" t="s">
        <v>412</v>
      </c>
      <c r="E36" s="8" t="s">
        <v>16</v>
      </c>
      <c r="F36" s="9">
        <v>11435.84</v>
      </c>
    </row>
    <row r="37" spans="1:6" ht="31.5">
      <c r="A37" s="7" t="s">
        <v>352</v>
      </c>
      <c r="B37" s="8" t="s">
        <v>17</v>
      </c>
      <c r="C37" s="8" t="s">
        <v>20</v>
      </c>
      <c r="D37" s="8" t="s">
        <v>185</v>
      </c>
      <c r="E37" s="8" t="s">
        <v>16</v>
      </c>
      <c r="F37" s="9">
        <v>11435.84</v>
      </c>
    </row>
    <row r="38" spans="1:6" ht="42">
      <c r="A38" s="7" t="s">
        <v>353</v>
      </c>
      <c r="B38" s="8" t="s">
        <v>17</v>
      </c>
      <c r="C38" s="8" t="s">
        <v>21</v>
      </c>
      <c r="D38" s="8" t="s">
        <v>413</v>
      </c>
      <c r="E38" s="8" t="s">
        <v>16</v>
      </c>
      <c r="F38" s="9">
        <v>11435.84</v>
      </c>
    </row>
    <row r="39" spans="1:6" ht="31.5">
      <c r="A39" s="7" t="s">
        <v>354</v>
      </c>
      <c r="B39" s="8" t="s">
        <v>187</v>
      </c>
      <c r="C39" s="8" t="s">
        <v>188</v>
      </c>
      <c r="D39" s="8" t="s">
        <v>485</v>
      </c>
      <c r="E39" s="8" t="s">
        <v>16</v>
      </c>
      <c r="F39" s="9">
        <v>2009.16</v>
      </c>
    </row>
    <row r="40" spans="1:6" ht="21">
      <c r="A40" s="7" t="s">
        <v>355</v>
      </c>
      <c r="B40" s="8" t="s">
        <v>187</v>
      </c>
      <c r="C40" s="8" t="s">
        <v>190</v>
      </c>
      <c r="D40" s="8" t="s">
        <v>191</v>
      </c>
      <c r="E40" s="8" t="s">
        <v>16</v>
      </c>
      <c r="F40" s="9">
        <v>2009.16</v>
      </c>
    </row>
    <row r="41" spans="1:6" ht="12.75" customHeight="1">
      <c r="A41" s="23" t="s">
        <v>65</v>
      </c>
      <c r="B41" s="36"/>
      <c r="C41" s="36"/>
      <c r="D41" s="61" t="s">
        <v>192</v>
      </c>
      <c r="E41" s="61"/>
      <c r="F41" s="61"/>
    </row>
    <row r="42" spans="1:6">
      <c r="A42" s="7" t="s">
        <v>66</v>
      </c>
      <c r="B42" s="8" t="s">
        <v>77</v>
      </c>
      <c r="C42" s="8" t="s">
        <v>78</v>
      </c>
      <c r="D42" s="8" t="s">
        <v>79</v>
      </c>
      <c r="E42" s="8" t="s">
        <v>15</v>
      </c>
      <c r="F42" s="9">
        <v>15663</v>
      </c>
    </row>
    <row r="43" spans="1:6">
      <c r="A43" s="7" t="s">
        <v>68</v>
      </c>
      <c r="B43" s="8" t="s">
        <v>77</v>
      </c>
      <c r="C43" s="8" t="s">
        <v>80</v>
      </c>
      <c r="D43" s="8" t="s">
        <v>81</v>
      </c>
      <c r="E43" s="8" t="s">
        <v>15</v>
      </c>
      <c r="F43" s="9">
        <v>15663</v>
      </c>
    </row>
    <row r="44" spans="1:6" ht="31.5">
      <c r="A44" s="7" t="s">
        <v>69</v>
      </c>
      <c r="B44" s="8" t="s">
        <v>82</v>
      </c>
      <c r="C44" s="8" t="s">
        <v>195</v>
      </c>
      <c r="D44" s="8" t="s">
        <v>415</v>
      </c>
      <c r="E44" s="8" t="s">
        <v>171</v>
      </c>
      <c r="F44" s="9">
        <v>1174.73</v>
      </c>
    </row>
    <row r="45" spans="1:6" ht="21">
      <c r="A45" s="7" t="s">
        <v>70</v>
      </c>
      <c r="B45" s="8" t="s">
        <v>193</v>
      </c>
      <c r="C45" s="8" t="s">
        <v>414</v>
      </c>
      <c r="D45" s="8" t="s">
        <v>194</v>
      </c>
      <c r="E45" s="8" t="s">
        <v>15</v>
      </c>
      <c r="F45" s="9">
        <v>12318</v>
      </c>
    </row>
    <row r="46" spans="1:6">
      <c r="A46" s="7" t="s">
        <v>186</v>
      </c>
      <c r="B46" s="8" t="s">
        <v>77</v>
      </c>
      <c r="C46" s="8" t="s">
        <v>80</v>
      </c>
      <c r="D46" s="8" t="s">
        <v>81</v>
      </c>
      <c r="E46" s="8" t="s">
        <v>15</v>
      </c>
      <c r="F46" s="9">
        <v>12019</v>
      </c>
    </row>
    <row r="47" spans="1:6" ht="21">
      <c r="A47" s="7" t="s">
        <v>189</v>
      </c>
      <c r="B47" s="8" t="s">
        <v>196</v>
      </c>
      <c r="C47" s="8" t="s">
        <v>197</v>
      </c>
      <c r="D47" s="8" t="s">
        <v>198</v>
      </c>
      <c r="E47" s="8" t="s">
        <v>15</v>
      </c>
      <c r="F47" s="9">
        <v>12019</v>
      </c>
    </row>
    <row r="48" spans="1:6">
      <c r="A48" s="7" t="s">
        <v>356</v>
      </c>
      <c r="B48" s="8" t="s">
        <v>77</v>
      </c>
      <c r="C48" s="8" t="s">
        <v>80</v>
      </c>
      <c r="D48" s="8" t="s">
        <v>81</v>
      </c>
      <c r="E48" s="8" t="s">
        <v>15</v>
      </c>
      <c r="F48" s="9">
        <v>15065</v>
      </c>
    </row>
    <row r="49" spans="1:6" ht="21">
      <c r="A49" s="7" t="s">
        <v>357</v>
      </c>
      <c r="B49" s="8" t="s">
        <v>199</v>
      </c>
      <c r="C49" s="8" t="s">
        <v>200</v>
      </c>
      <c r="D49" s="8" t="s">
        <v>201</v>
      </c>
      <c r="E49" s="8" t="s">
        <v>15</v>
      </c>
      <c r="F49" s="9">
        <v>15065</v>
      </c>
    </row>
    <row r="50" spans="1:6">
      <c r="A50" s="23" t="s">
        <v>71</v>
      </c>
      <c r="B50" s="36"/>
      <c r="C50" s="36"/>
      <c r="D50" s="61" t="s">
        <v>202</v>
      </c>
      <c r="E50" s="61"/>
      <c r="F50" s="61"/>
    </row>
    <row r="51" spans="1:6" ht="21">
      <c r="A51" s="7" t="s">
        <v>72</v>
      </c>
      <c r="B51" s="8" t="s">
        <v>73</v>
      </c>
      <c r="C51" s="8" t="s">
        <v>22</v>
      </c>
      <c r="D51" s="8" t="s">
        <v>23</v>
      </c>
      <c r="E51" s="8" t="s">
        <v>15</v>
      </c>
      <c r="F51" s="9">
        <v>16393</v>
      </c>
    </row>
    <row r="52" spans="1:6" ht="31.5">
      <c r="A52" s="7" t="s">
        <v>74</v>
      </c>
      <c r="B52" s="8" t="s">
        <v>203</v>
      </c>
      <c r="C52" s="8" t="s">
        <v>204</v>
      </c>
      <c r="D52" s="8" t="s">
        <v>416</v>
      </c>
      <c r="E52" s="8" t="s">
        <v>15</v>
      </c>
      <c r="F52" s="9">
        <v>16393</v>
      </c>
    </row>
    <row r="53" spans="1:6" ht="21">
      <c r="A53" s="7" t="s">
        <v>75</v>
      </c>
      <c r="B53" s="8" t="s">
        <v>205</v>
      </c>
      <c r="C53" s="8" t="s">
        <v>76</v>
      </c>
      <c r="D53" s="8" t="s">
        <v>486</v>
      </c>
      <c r="E53" s="8" t="s">
        <v>15</v>
      </c>
      <c r="F53" s="9">
        <v>15473</v>
      </c>
    </row>
    <row r="54" spans="1:6">
      <c r="A54" s="7"/>
      <c r="B54" s="8" t="s">
        <v>77</v>
      </c>
      <c r="C54" s="8" t="s">
        <v>78</v>
      </c>
      <c r="D54" s="8" t="s">
        <v>79</v>
      </c>
      <c r="E54" s="8" t="s">
        <v>15</v>
      </c>
      <c r="F54" s="9">
        <v>15253</v>
      </c>
    </row>
    <row r="55" spans="1:6">
      <c r="A55" s="7"/>
      <c r="B55" s="8" t="s">
        <v>77</v>
      </c>
      <c r="C55" s="8" t="s">
        <v>80</v>
      </c>
      <c r="D55" s="8" t="s">
        <v>81</v>
      </c>
      <c r="E55" s="8" t="s">
        <v>15</v>
      </c>
      <c r="F55" s="9">
        <v>15253</v>
      </c>
    </row>
    <row r="56" spans="1:6" ht="21">
      <c r="A56" s="7"/>
      <c r="B56" s="8" t="s">
        <v>196</v>
      </c>
      <c r="C56" s="8" t="s">
        <v>197</v>
      </c>
      <c r="D56" s="8" t="s">
        <v>487</v>
      </c>
      <c r="E56" s="8" t="s">
        <v>15</v>
      </c>
      <c r="F56" s="9">
        <v>15253</v>
      </c>
    </row>
    <row r="57" spans="1:6" ht="21">
      <c r="A57" s="7"/>
      <c r="B57" s="8" t="s">
        <v>193</v>
      </c>
      <c r="C57" s="8" t="s">
        <v>414</v>
      </c>
      <c r="D57" s="8" t="s">
        <v>194</v>
      </c>
      <c r="E57" s="8" t="s">
        <v>15</v>
      </c>
      <c r="F57" s="9">
        <v>15253</v>
      </c>
    </row>
    <row r="58" spans="1:6">
      <c r="A58" s="7"/>
      <c r="B58" s="8" t="s">
        <v>77</v>
      </c>
      <c r="C58" s="8" t="s">
        <v>80</v>
      </c>
      <c r="D58" s="8" t="s">
        <v>81</v>
      </c>
      <c r="E58" s="8" t="s">
        <v>15</v>
      </c>
      <c r="F58" s="9">
        <v>15032</v>
      </c>
    </row>
    <row r="59" spans="1:6" ht="21">
      <c r="A59" s="7"/>
      <c r="B59" s="8" t="s">
        <v>196</v>
      </c>
      <c r="C59" s="8" t="s">
        <v>197</v>
      </c>
      <c r="D59" s="8" t="s">
        <v>198</v>
      </c>
      <c r="E59" s="8" t="s">
        <v>15</v>
      </c>
      <c r="F59" s="9">
        <v>15032</v>
      </c>
    </row>
    <row r="60" spans="1:6">
      <c r="A60" s="7"/>
      <c r="B60" s="8" t="s">
        <v>77</v>
      </c>
      <c r="C60" s="8" t="s">
        <v>80</v>
      </c>
      <c r="D60" s="8" t="s">
        <v>81</v>
      </c>
      <c r="E60" s="8" t="s">
        <v>15</v>
      </c>
      <c r="F60" s="9">
        <v>14810</v>
      </c>
    </row>
    <row r="61" spans="1:6" ht="21">
      <c r="A61" s="7"/>
      <c r="B61" s="8" t="s">
        <v>199</v>
      </c>
      <c r="C61" s="8" t="s">
        <v>200</v>
      </c>
      <c r="D61" s="8" t="s">
        <v>201</v>
      </c>
      <c r="E61" s="8" t="s">
        <v>15</v>
      </c>
      <c r="F61" s="9">
        <v>14810</v>
      </c>
    </row>
    <row r="62" spans="1:6">
      <c r="A62" s="23" t="s">
        <v>83</v>
      </c>
      <c r="B62" s="36"/>
      <c r="C62" s="36"/>
      <c r="D62" s="61" t="s">
        <v>206</v>
      </c>
      <c r="E62" s="61"/>
      <c r="F62" s="61"/>
    </row>
    <row r="63" spans="1:6" ht="21">
      <c r="A63" s="7" t="s">
        <v>84</v>
      </c>
      <c r="B63" s="8" t="s">
        <v>73</v>
      </c>
      <c r="C63" s="8" t="s">
        <v>22</v>
      </c>
      <c r="D63" s="8" t="s">
        <v>23</v>
      </c>
      <c r="E63" s="8" t="s">
        <v>15</v>
      </c>
      <c r="F63" s="9">
        <v>928.34</v>
      </c>
    </row>
    <row r="64" spans="1:6" ht="21">
      <c r="A64" s="7" t="s">
        <v>85</v>
      </c>
      <c r="B64" s="8" t="s">
        <v>205</v>
      </c>
      <c r="C64" s="8" t="s">
        <v>76</v>
      </c>
      <c r="D64" s="8" t="s">
        <v>207</v>
      </c>
      <c r="E64" s="8" t="s">
        <v>15</v>
      </c>
      <c r="F64" s="9">
        <v>928.34</v>
      </c>
    </row>
    <row r="65" spans="1:6" ht="21">
      <c r="A65" s="7" t="s">
        <v>86</v>
      </c>
      <c r="B65" s="8" t="s">
        <v>208</v>
      </c>
      <c r="C65" s="8" t="s">
        <v>24</v>
      </c>
      <c r="D65" s="8" t="s">
        <v>209</v>
      </c>
      <c r="E65" s="8" t="s">
        <v>15</v>
      </c>
      <c r="F65" s="9">
        <v>928.34</v>
      </c>
    </row>
    <row r="66" spans="1:6">
      <c r="A66" s="23" t="s">
        <v>87</v>
      </c>
      <c r="B66" s="36"/>
      <c r="C66" s="36"/>
      <c r="D66" s="61" t="s">
        <v>210</v>
      </c>
      <c r="E66" s="61"/>
      <c r="F66" s="61"/>
    </row>
    <row r="67" spans="1:6" ht="21">
      <c r="A67" s="7" t="s">
        <v>88</v>
      </c>
      <c r="B67" s="8" t="s">
        <v>73</v>
      </c>
      <c r="C67" s="8" t="s">
        <v>22</v>
      </c>
      <c r="D67" s="8" t="s">
        <v>23</v>
      </c>
      <c r="E67" s="8" t="s">
        <v>15</v>
      </c>
      <c r="F67" s="9">
        <v>300.35000000000002</v>
      </c>
    </row>
    <row r="68" spans="1:6" ht="31.5">
      <c r="A68" s="7" t="s">
        <v>89</v>
      </c>
      <c r="B68" s="8" t="s">
        <v>203</v>
      </c>
      <c r="C68" s="8" t="s">
        <v>204</v>
      </c>
      <c r="D68" s="8" t="s">
        <v>416</v>
      </c>
      <c r="E68" s="8" t="s">
        <v>15</v>
      </c>
      <c r="F68" s="9">
        <v>300.35000000000002</v>
      </c>
    </row>
    <row r="69" spans="1:6" ht="21">
      <c r="A69" s="7" t="s">
        <v>493</v>
      </c>
      <c r="B69" s="8" t="s">
        <v>205</v>
      </c>
      <c r="C69" s="8" t="s">
        <v>76</v>
      </c>
      <c r="D69" s="8" t="s">
        <v>207</v>
      </c>
      <c r="E69" s="8" t="s">
        <v>15</v>
      </c>
      <c r="F69" s="9">
        <v>300.35000000000002</v>
      </c>
    </row>
    <row r="70" spans="1:6" ht="31.5">
      <c r="A70" s="7" t="s">
        <v>494</v>
      </c>
      <c r="B70" s="8" t="s">
        <v>211</v>
      </c>
      <c r="C70" s="8" t="s">
        <v>417</v>
      </c>
      <c r="D70" s="8" t="s">
        <v>212</v>
      </c>
      <c r="E70" s="8" t="s">
        <v>15</v>
      </c>
      <c r="F70" s="9">
        <v>300.35000000000002</v>
      </c>
    </row>
    <row r="71" spans="1:6">
      <c r="A71" s="23" t="s">
        <v>90</v>
      </c>
      <c r="B71" s="36"/>
      <c r="C71" s="36"/>
      <c r="D71" s="61" t="s">
        <v>213</v>
      </c>
      <c r="E71" s="61"/>
      <c r="F71" s="61"/>
    </row>
    <row r="72" spans="1:6" ht="21">
      <c r="A72" s="7" t="s">
        <v>91</v>
      </c>
      <c r="B72" s="8" t="s">
        <v>73</v>
      </c>
      <c r="C72" s="8" t="s">
        <v>22</v>
      </c>
      <c r="D72" s="8" t="s">
        <v>23</v>
      </c>
      <c r="E72" s="8" t="s">
        <v>15</v>
      </c>
      <c r="F72" s="9">
        <v>4833.3100000000004</v>
      </c>
    </row>
    <row r="73" spans="1:6" ht="21">
      <c r="A73" s="7" t="s">
        <v>92</v>
      </c>
      <c r="B73" s="8" t="s">
        <v>214</v>
      </c>
      <c r="C73" s="8" t="s">
        <v>215</v>
      </c>
      <c r="D73" s="8" t="s">
        <v>216</v>
      </c>
      <c r="E73" s="8" t="s">
        <v>15</v>
      </c>
      <c r="F73" s="9">
        <v>4833.3100000000004</v>
      </c>
    </row>
    <row r="74" spans="1:6">
      <c r="A74" s="23" t="s">
        <v>93</v>
      </c>
      <c r="B74" s="36"/>
      <c r="C74" s="36"/>
      <c r="D74" s="61" t="s">
        <v>94</v>
      </c>
      <c r="E74" s="61"/>
      <c r="F74" s="61"/>
    </row>
    <row r="75" spans="1:6" ht="21">
      <c r="A75" s="7" t="s">
        <v>95</v>
      </c>
      <c r="B75" s="8" t="s">
        <v>73</v>
      </c>
      <c r="C75" s="8" t="s">
        <v>22</v>
      </c>
      <c r="D75" s="8" t="s">
        <v>23</v>
      </c>
      <c r="E75" s="8" t="s">
        <v>15</v>
      </c>
      <c r="F75" s="9">
        <v>2543.65</v>
      </c>
    </row>
    <row r="76" spans="1:6" ht="21">
      <c r="A76" s="7" t="s">
        <v>96</v>
      </c>
      <c r="B76" s="8" t="s">
        <v>205</v>
      </c>
      <c r="C76" s="8" t="s">
        <v>76</v>
      </c>
      <c r="D76" s="8" t="s">
        <v>207</v>
      </c>
      <c r="E76" s="8" t="s">
        <v>15</v>
      </c>
      <c r="F76" s="9">
        <v>2543.65</v>
      </c>
    </row>
    <row r="77" spans="1:6" ht="21">
      <c r="A77" s="7" t="s">
        <v>97</v>
      </c>
      <c r="B77" s="8" t="s">
        <v>208</v>
      </c>
      <c r="C77" s="8" t="s">
        <v>24</v>
      </c>
      <c r="D77" s="8" t="s">
        <v>217</v>
      </c>
      <c r="E77" s="8" t="s">
        <v>15</v>
      </c>
      <c r="F77" s="9">
        <v>2543.65</v>
      </c>
    </row>
    <row r="78" spans="1:6">
      <c r="A78" s="23" t="s">
        <v>98</v>
      </c>
      <c r="B78" s="36"/>
      <c r="C78" s="36"/>
      <c r="D78" s="61" t="s">
        <v>105</v>
      </c>
      <c r="E78" s="61"/>
      <c r="F78" s="61"/>
    </row>
    <row r="79" spans="1:6" ht="31.5">
      <c r="A79" s="7" t="s">
        <v>99</v>
      </c>
      <c r="B79" s="8" t="s">
        <v>25</v>
      </c>
      <c r="C79" s="8" t="s">
        <v>26</v>
      </c>
      <c r="D79" s="8" t="s">
        <v>418</v>
      </c>
      <c r="E79" s="8" t="s">
        <v>16</v>
      </c>
      <c r="F79" s="9">
        <v>235.69</v>
      </c>
    </row>
    <row r="80" spans="1:6">
      <c r="A80" s="7" t="s">
        <v>100</v>
      </c>
      <c r="B80" s="8" t="s">
        <v>25</v>
      </c>
      <c r="C80" s="8" t="s">
        <v>106</v>
      </c>
      <c r="D80" s="8" t="s">
        <v>107</v>
      </c>
      <c r="E80" s="8" t="s">
        <v>27</v>
      </c>
      <c r="F80" s="9">
        <v>2731</v>
      </c>
    </row>
    <row r="81" spans="1:6" ht="31.5">
      <c r="A81" s="7" t="s">
        <v>101</v>
      </c>
      <c r="B81" s="8" t="s">
        <v>25</v>
      </c>
      <c r="C81" s="8" t="s">
        <v>174</v>
      </c>
      <c r="D81" s="8" t="s">
        <v>489</v>
      </c>
      <c r="E81" s="8" t="s">
        <v>16</v>
      </c>
      <c r="F81" s="9">
        <v>33.83</v>
      </c>
    </row>
    <row r="82" spans="1:6" ht="21">
      <c r="A82" s="7" t="s">
        <v>495</v>
      </c>
      <c r="B82" s="8" t="s">
        <v>25</v>
      </c>
      <c r="C82" s="8" t="s">
        <v>108</v>
      </c>
      <c r="D82" s="8" t="s">
        <v>218</v>
      </c>
      <c r="E82" s="8" t="s">
        <v>27</v>
      </c>
      <c r="F82" s="9">
        <v>902</v>
      </c>
    </row>
    <row r="83" spans="1:6" ht="21">
      <c r="A83" s="7" t="s">
        <v>496</v>
      </c>
      <c r="B83" s="8" t="s">
        <v>38</v>
      </c>
      <c r="C83" s="8" t="s">
        <v>109</v>
      </c>
      <c r="D83" s="8" t="s">
        <v>219</v>
      </c>
      <c r="E83" s="8" t="s">
        <v>27</v>
      </c>
      <c r="F83" s="9">
        <v>1375</v>
      </c>
    </row>
    <row r="84" spans="1:6">
      <c r="A84" s="23" t="s">
        <v>102</v>
      </c>
      <c r="B84" s="36"/>
      <c r="C84" s="36"/>
      <c r="D84" s="61" t="s">
        <v>110</v>
      </c>
      <c r="E84" s="61"/>
      <c r="F84" s="61"/>
    </row>
    <row r="85" spans="1:6">
      <c r="A85" s="7" t="s">
        <v>103</v>
      </c>
      <c r="B85" s="8" t="s">
        <v>28</v>
      </c>
      <c r="C85" s="8" t="s">
        <v>29</v>
      </c>
      <c r="D85" s="8" t="s">
        <v>30</v>
      </c>
      <c r="E85" s="8" t="s">
        <v>31</v>
      </c>
      <c r="F85" s="9">
        <v>53</v>
      </c>
    </row>
    <row r="86" spans="1:6" ht="21">
      <c r="A86" s="7" t="s">
        <v>104</v>
      </c>
      <c r="B86" s="8" t="s">
        <v>28</v>
      </c>
      <c r="C86" s="8" t="s">
        <v>220</v>
      </c>
      <c r="D86" s="8" t="s">
        <v>221</v>
      </c>
      <c r="E86" s="8" t="s">
        <v>31</v>
      </c>
      <c r="F86" s="9">
        <v>63</v>
      </c>
    </row>
    <row r="87" spans="1:6" ht="21">
      <c r="A87" s="7" t="s">
        <v>497</v>
      </c>
      <c r="B87" s="8" t="s">
        <v>111</v>
      </c>
      <c r="C87" s="8" t="s">
        <v>419</v>
      </c>
      <c r="D87" s="8" t="s">
        <v>222</v>
      </c>
      <c r="E87" s="8" t="s">
        <v>15</v>
      </c>
      <c r="F87" s="9">
        <v>189</v>
      </c>
    </row>
    <row r="88" spans="1:6">
      <c r="A88" s="23" t="s">
        <v>491</v>
      </c>
      <c r="B88" s="36"/>
      <c r="C88" s="36"/>
      <c r="D88" s="61" t="s">
        <v>223</v>
      </c>
      <c r="E88" s="61"/>
      <c r="F88" s="61"/>
    </row>
    <row r="89" spans="1:6">
      <c r="A89" s="7" t="s">
        <v>498</v>
      </c>
      <c r="B89" s="8" t="s">
        <v>224</v>
      </c>
      <c r="C89" s="8" t="s">
        <v>225</v>
      </c>
      <c r="D89" s="8" t="s">
        <v>226</v>
      </c>
      <c r="E89" s="8" t="s">
        <v>16</v>
      </c>
      <c r="F89" s="9">
        <v>24.2</v>
      </c>
    </row>
    <row r="90" spans="1:6" ht="21">
      <c r="A90" s="7" t="s">
        <v>499</v>
      </c>
      <c r="B90" s="8" t="s">
        <v>224</v>
      </c>
      <c r="C90" s="8" t="s">
        <v>420</v>
      </c>
      <c r="D90" s="8" t="s">
        <v>227</v>
      </c>
      <c r="E90" s="8" t="s">
        <v>27</v>
      </c>
      <c r="F90" s="9">
        <v>121</v>
      </c>
    </row>
    <row r="91" spans="1:6" ht="21">
      <c r="A91" s="7" t="s">
        <v>500</v>
      </c>
      <c r="B91" s="8" t="s">
        <v>224</v>
      </c>
      <c r="C91" s="8" t="s">
        <v>421</v>
      </c>
      <c r="D91" s="8" t="s">
        <v>228</v>
      </c>
      <c r="E91" s="8" t="s">
        <v>15</v>
      </c>
      <c r="F91" s="9">
        <v>69.900000000000006</v>
      </c>
    </row>
    <row r="92" spans="1:6">
      <c r="A92" s="23" t="s">
        <v>492</v>
      </c>
      <c r="B92" s="36"/>
      <c r="C92" s="36"/>
      <c r="D92" s="61" t="s">
        <v>229</v>
      </c>
      <c r="E92" s="61"/>
      <c r="F92" s="61"/>
    </row>
    <row r="93" spans="1:6" ht="21">
      <c r="A93" s="7" t="s">
        <v>501</v>
      </c>
      <c r="B93" s="8" t="s">
        <v>230</v>
      </c>
      <c r="C93" s="8" t="s">
        <v>112</v>
      </c>
      <c r="D93" s="8" t="s">
        <v>231</v>
      </c>
      <c r="E93" s="8" t="s">
        <v>31</v>
      </c>
      <c r="F93" s="9">
        <v>8</v>
      </c>
    </row>
    <row r="94" spans="1:6" ht="21">
      <c r="A94" s="7" t="s">
        <v>502</v>
      </c>
      <c r="B94" s="8" t="s">
        <v>230</v>
      </c>
      <c r="C94" s="8" t="s">
        <v>112</v>
      </c>
      <c r="D94" s="8" t="s">
        <v>113</v>
      </c>
      <c r="E94" s="8" t="s">
        <v>31</v>
      </c>
      <c r="F94" s="9">
        <v>10</v>
      </c>
    </row>
    <row r="95" spans="1:6">
      <c r="A95" s="23">
        <v>2</v>
      </c>
      <c r="B95" s="36"/>
      <c r="C95" s="36"/>
      <c r="D95" s="61" t="s">
        <v>115</v>
      </c>
      <c r="E95" s="61"/>
      <c r="F95" s="61"/>
    </row>
    <row r="96" spans="1:6">
      <c r="A96" s="23" t="s">
        <v>116</v>
      </c>
      <c r="B96" s="36"/>
      <c r="C96" s="36"/>
      <c r="D96" s="61" t="s">
        <v>232</v>
      </c>
      <c r="E96" s="61"/>
      <c r="F96" s="61"/>
    </row>
    <row r="97" spans="1:6">
      <c r="A97" s="7" t="s">
        <v>117</v>
      </c>
      <c r="B97" s="8" t="s">
        <v>39</v>
      </c>
      <c r="C97" s="8" t="s">
        <v>12</v>
      </c>
      <c r="D97" s="8" t="s">
        <v>233</v>
      </c>
      <c r="E97" s="8" t="s">
        <v>14</v>
      </c>
      <c r="F97" s="9">
        <v>1.54</v>
      </c>
    </row>
    <row r="98" spans="1:6">
      <c r="A98" s="23" t="s">
        <v>129</v>
      </c>
      <c r="B98" s="36"/>
      <c r="C98" s="36"/>
      <c r="D98" s="61" t="s">
        <v>8</v>
      </c>
      <c r="E98" s="61"/>
      <c r="F98" s="61"/>
    </row>
    <row r="99" spans="1:6">
      <c r="A99" s="7" t="s">
        <v>130</v>
      </c>
      <c r="B99" s="8" t="s">
        <v>39</v>
      </c>
      <c r="C99" s="8" t="s">
        <v>234</v>
      </c>
      <c r="D99" s="8" t="s">
        <v>235</v>
      </c>
      <c r="E99" s="8" t="s">
        <v>16</v>
      </c>
      <c r="F99" s="9">
        <v>195.84</v>
      </c>
    </row>
    <row r="100" spans="1:6" ht="21">
      <c r="A100" s="7" t="s">
        <v>133</v>
      </c>
      <c r="B100" s="8" t="s">
        <v>39</v>
      </c>
      <c r="C100" s="8" t="s">
        <v>236</v>
      </c>
      <c r="D100" s="8" t="s">
        <v>237</v>
      </c>
      <c r="E100" s="8" t="s">
        <v>16</v>
      </c>
      <c r="F100" s="9">
        <v>783.36</v>
      </c>
    </row>
    <row r="101" spans="1:6" ht="21">
      <c r="A101" s="7" t="s">
        <v>134</v>
      </c>
      <c r="B101" s="8" t="s">
        <v>39</v>
      </c>
      <c r="C101" s="8" t="s">
        <v>42</v>
      </c>
      <c r="D101" s="8" t="s">
        <v>120</v>
      </c>
      <c r="E101" s="8" t="s">
        <v>16</v>
      </c>
      <c r="F101" s="9">
        <v>982.8</v>
      </c>
    </row>
    <row r="102" spans="1:6" ht="21">
      <c r="A102" s="7" t="s">
        <v>137</v>
      </c>
      <c r="B102" s="8" t="s">
        <v>39</v>
      </c>
      <c r="C102" s="8" t="s">
        <v>118</v>
      </c>
      <c r="D102" s="8" t="s">
        <v>119</v>
      </c>
      <c r="E102" s="8" t="s">
        <v>16</v>
      </c>
      <c r="F102" s="9">
        <v>3931.2</v>
      </c>
    </row>
    <row r="103" spans="1:6" ht="21">
      <c r="A103" s="7" t="s">
        <v>138</v>
      </c>
      <c r="B103" s="8" t="s">
        <v>39</v>
      </c>
      <c r="C103" s="8" t="s">
        <v>424</v>
      </c>
      <c r="D103" s="8" t="s">
        <v>238</v>
      </c>
      <c r="E103" s="8" t="s">
        <v>15</v>
      </c>
      <c r="F103" s="9">
        <v>8807.07</v>
      </c>
    </row>
    <row r="104" spans="1:6">
      <c r="A104" s="7" t="s">
        <v>139</v>
      </c>
      <c r="B104" s="8" t="s">
        <v>39</v>
      </c>
      <c r="C104" s="8" t="s">
        <v>40</v>
      </c>
      <c r="D104" s="8" t="s">
        <v>41</v>
      </c>
      <c r="E104" s="8" t="s">
        <v>16</v>
      </c>
      <c r="F104" s="9">
        <v>154.51</v>
      </c>
    </row>
    <row r="105" spans="1:6" ht="21">
      <c r="A105" s="7" t="s">
        <v>140</v>
      </c>
      <c r="B105" s="8" t="s">
        <v>39</v>
      </c>
      <c r="C105" s="8" t="s">
        <v>425</v>
      </c>
      <c r="D105" s="8" t="s">
        <v>239</v>
      </c>
      <c r="E105" s="8" t="s">
        <v>16</v>
      </c>
      <c r="F105" s="9">
        <v>825</v>
      </c>
    </row>
    <row r="106" spans="1:6">
      <c r="A106" s="7" t="s">
        <v>141</v>
      </c>
      <c r="B106" s="8" t="s">
        <v>39</v>
      </c>
      <c r="C106" s="8" t="s">
        <v>172</v>
      </c>
      <c r="D106" s="8" t="s">
        <v>122</v>
      </c>
      <c r="E106" s="8" t="s">
        <v>16</v>
      </c>
      <c r="F106" s="9">
        <v>1014.75</v>
      </c>
    </row>
    <row r="107" spans="1:6" ht="21">
      <c r="A107" s="7" t="s">
        <v>142</v>
      </c>
      <c r="B107" s="8" t="s">
        <v>39</v>
      </c>
      <c r="C107" s="8" t="s">
        <v>126</v>
      </c>
      <c r="D107" s="8" t="s">
        <v>127</v>
      </c>
      <c r="E107" s="8" t="s">
        <v>16</v>
      </c>
      <c r="F107" s="9">
        <v>825</v>
      </c>
    </row>
    <row r="108" spans="1:6" ht="42">
      <c r="A108" s="7" t="s">
        <v>143</v>
      </c>
      <c r="B108" s="8" t="s">
        <v>39</v>
      </c>
      <c r="C108" s="8" t="s">
        <v>240</v>
      </c>
      <c r="D108" s="8" t="s">
        <v>241</v>
      </c>
      <c r="E108" s="8" t="s">
        <v>16</v>
      </c>
      <c r="F108" s="9">
        <v>4744.53</v>
      </c>
    </row>
    <row r="109" spans="1:6" ht="31.5">
      <c r="A109" s="7" t="s">
        <v>144</v>
      </c>
      <c r="B109" s="8" t="s">
        <v>39</v>
      </c>
      <c r="C109" s="8" t="s">
        <v>123</v>
      </c>
      <c r="D109" s="8" t="s">
        <v>124</v>
      </c>
      <c r="E109" s="8" t="s">
        <v>16</v>
      </c>
      <c r="F109" s="9">
        <v>1148.67</v>
      </c>
    </row>
    <row r="110" spans="1:6" ht="42">
      <c r="A110" s="7" t="s">
        <v>146</v>
      </c>
      <c r="B110" s="8" t="s">
        <v>39</v>
      </c>
      <c r="C110" s="8" t="s">
        <v>121</v>
      </c>
      <c r="D110" s="8" t="s">
        <v>426</v>
      </c>
      <c r="E110" s="8" t="s">
        <v>16</v>
      </c>
      <c r="F110" s="9">
        <v>1148.67</v>
      </c>
    </row>
    <row r="111" spans="1:6">
      <c r="A111" s="23" t="s">
        <v>149</v>
      </c>
      <c r="B111" s="36"/>
      <c r="C111" s="36"/>
      <c r="D111" s="61" t="s">
        <v>242</v>
      </c>
      <c r="E111" s="61"/>
      <c r="F111" s="61"/>
    </row>
    <row r="112" spans="1:6" ht="31.5">
      <c r="A112" s="7" t="s">
        <v>150</v>
      </c>
      <c r="B112" s="8" t="s">
        <v>39</v>
      </c>
      <c r="C112" s="8" t="s">
        <v>145</v>
      </c>
      <c r="D112" s="8" t="s">
        <v>243</v>
      </c>
      <c r="E112" s="8" t="s">
        <v>31</v>
      </c>
      <c r="F112" s="9">
        <v>40</v>
      </c>
    </row>
    <row r="113" spans="1:6" ht="42">
      <c r="A113" s="7" t="s">
        <v>151</v>
      </c>
      <c r="B113" s="8" t="s">
        <v>39</v>
      </c>
      <c r="C113" s="8" t="s">
        <v>46</v>
      </c>
      <c r="D113" s="8" t="s">
        <v>244</v>
      </c>
      <c r="E113" s="8" t="s">
        <v>43</v>
      </c>
      <c r="F113" s="9">
        <v>39</v>
      </c>
    </row>
    <row r="114" spans="1:6" ht="31.5">
      <c r="A114" s="7" t="s">
        <v>152</v>
      </c>
      <c r="B114" s="8" t="s">
        <v>39</v>
      </c>
      <c r="C114" s="8" t="s">
        <v>427</v>
      </c>
      <c r="D114" s="8" t="s">
        <v>428</v>
      </c>
      <c r="E114" s="8" t="s">
        <v>128</v>
      </c>
      <c r="F114" s="9">
        <v>1</v>
      </c>
    </row>
    <row r="115" spans="1:6">
      <c r="A115" s="7" t="s">
        <v>155</v>
      </c>
      <c r="B115" s="8" t="s">
        <v>39</v>
      </c>
      <c r="C115" s="8" t="s">
        <v>358</v>
      </c>
      <c r="D115" s="8" t="s">
        <v>359</v>
      </c>
      <c r="E115" s="8" t="s">
        <v>27</v>
      </c>
      <c r="F115" s="9">
        <v>237.1</v>
      </c>
    </row>
    <row r="116" spans="1:6">
      <c r="A116" s="7" t="s">
        <v>157</v>
      </c>
      <c r="B116" s="8" t="s">
        <v>39</v>
      </c>
      <c r="C116" s="8" t="s">
        <v>135</v>
      </c>
      <c r="D116" s="8" t="s">
        <v>136</v>
      </c>
      <c r="E116" s="8" t="s">
        <v>27</v>
      </c>
      <c r="F116" s="9">
        <v>200.4</v>
      </c>
    </row>
    <row r="117" spans="1:6">
      <c r="A117" s="7" t="s">
        <v>158</v>
      </c>
      <c r="B117" s="8" t="s">
        <v>39</v>
      </c>
      <c r="C117" s="8" t="s">
        <v>245</v>
      </c>
      <c r="D117" s="8" t="s">
        <v>246</v>
      </c>
      <c r="E117" s="8" t="s">
        <v>27</v>
      </c>
      <c r="F117" s="9">
        <v>120.9</v>
      </c>
    </row>
    <row r="118" spans="1:6">
      <c r="A118" s="7" t="s">
        <v>247</v>
      </c>
      <c r="B118" s="8" t="s">
        <v>39</v>
      </c>
      <c r="C118" s="8" t="s">
        <v>44</v>
      </c>
      <c r="D118" s="8" t="s">
        <v>45</v>
      </c>
      <c r="E118" s="8" t="s">
        <v>27</v>
      </c>
      <c r="F118" s="9">
        <v>594.6</v>
      </c>
    </row>
    <row r="119" spans="1:6">
      <c r="A119" s="7" t="s">
        <v>248</v>
      </c>
      <c r="B119" s="8" t="s">
        <v>39</v>
      </c>
      <c r="C119" s="8" t="s">
        <v>131</v>
      </c>
      <c r="D119" s="8" t="s">
        <v>132</v>
      </c>
      <c r="E119" s="8" t="s">
        <v>27</v>
      </c>
      <c r="F119" s="9">
        <v>392.1</v>
      </c>
    </row>
    <row r="120" spans="1:6" ht="31.5">
      <c r="A120" s="7" t="s">
        <v>249</v>
      </c>
      <c r="B120" s="8" t="s">
        <v>39</v>
      </c>
      <c r="C120" s="8" t="s">
        <v>360</v>
      </c>
      <c r="D120" s="8" t="s">
        <v>361</v>
      </c>
      <c r="E120" s="8" t="s">
        <v>47</v>
      </c>
      <c r="F120" s="9">
        <v>2</v>
      </c>
    </row>
    <row r="121" spans="1:6" ht="31.5">
      <c r="A121" s="7" t="s">
        <v>252</v>
      </c>
      <c r="B121" s="8" t="s">
        <v>39</v>
      </c>
      <c r="C121" s="8" t="s">
        <v>250</v>
      </c>
      <c r="D121" s="8" t="s">
        <v>251</v>
      </c>
      <c r="E121" s="8" t="s">
        <v>47</v>
      </c>
      <c r="F121" s="9">
        <v>1</v>
      </c>
    </row>
    <row r="122" spans="1:6" ht="31.5">
      <c r="A122" s="7" t="s">
        <v>255</v>
      </c>
      <c r="B122" s="8" t="s">
        <v>39</v>
      </c>
      <c r="C122" s="8" t="s">
        <v>253</v>
      </c>
      <c r="D122" s="8" t="s">
        <v>254</v>
      </c>
      <c r="E122" s="8" t="s">
        <v>47</v>
      </c>
      <c r="F122" s="9">
        <v>1</v>
      </c>
    </row>
    <row r="123" spans="1:6" ht="31.5">
      <c r="A123" s="7" t="s">
        <v>323</v>
      </c>
      <c r="B123" s="8" t="s">
        <v>39</v>
      </c>
      <c r="C123" s="8" t="s">
        <v>48</v>
      </c>
      <c r="D123" s="8" t="s">
        <v>256</v>
      </c>
      <c r="E123" s="8" t="s">
        <v>47</v>
      </c>
      <c r="F123" s="9">
        <v>3</v>
      </c>
    </row>
    <row r="124" spans="1:6" ht="31.5">
      <c r="A124" s="7" t="s">
        <v>324</v>
      </c>
      <c r="B124" s="8" t="s">
        <v>39</v>
      </c>
      <c r="C124" s="8" t="s">
        <v>147</v>
      </c>
      <c r="D124" s="8" t="s">
        <v>148</v>
      </c>
      <c r="E124" s="8" t="s">
        <v>47</v>
      </c>
      <c r="F124" s="9">
        <v>2</v>
      </c>
    </row>
    <row r="125" spans="1:6">
      <c r="A125" s="23">
        <v>3</v>
      </c>
      <c r="B125" s="36"/>
      <c r="C125" s="36"/>
      <c r="D125" s="61" t="s">
        <v>257</v>
      </c>
      <c r="E125" s="61"/>
      <c r="F125" s="61"/>
    </row>
    <row r="126" spans="1:6">
      <c r="A126" s="23" t="s">
        <v>160</v>
      </c>
      <c r="B126" s="36"/>
      <c r="C126" s="36" t="s">
        <v>258</v>
      </c>
      <c r="D126" s="61" t="s">
        <v>259</v>
      </c>
      <c r="E126" s="61"/>
      <c r="F126" s="61"/>
    </row>
    <row r="127" spans="1:6" ht="21">
      <c r="A127" s="7" t="s">
        <v>161</v>
      </c>
      <c r="B127" s="8"/>
      <c r="C127" s="8" t="s">
        <v>260</v>
      </c>
      <c r="D127" s="8" t="s">
        <v>261</v>
      </c>
      <c r="E127" s="8" t="s">
        <v>14</v>
      </c>
      <c r="F127" s="9">
        <v>0.01</v>
      </c>
    </row>
    <row r="128" spans="1:6">
      <c r="A128" s="7" t="s">
        <v>162</v>
      </c>
      <c r="B128" s="8"/>
      <c r="C128" s="8" t="s">
        <v>262</v>
      </c>
      <c r="D128" s="8" t="s">
        <v>390</v>
      </c>
      <c r="E128" s="8" t="s">
        <v>163</v>
      </c>
      <c r="F128" s="9">
        <v>1</v>
      </c>
    </row>
    <row r="129" spans="1:6">
      <c r="A129" s="23" t="s">
        <v>164</v>
      </c>
      <c r="B129" s="36"/>
      <c r="C129" s="36" t="s">
        <v>263</v>
      </c>
      <c r="D129" s="61" t="s">
        <v>264</v>
      </c>
      <c r="E129" s="61"/>
      <c r="F129" s="61"/>
    </row>
    <row r="130" spans="1:6" ht="31.5">
      <c r="A130" s="7" t="s">
        <v>165</v>
      </c>
      <c r="B130" s="8"/>
      <c r="C130" s="8" t="s">
        <v>265</v>
      </c>
      <c r="D130" s="8" t="s">
        <v>429</v>
      </c>
      <c r="E130" s="8" t="s">
        <v>16</v>
      </c>
      <c r="F130" s="9">
        <v>15.81</v>
      </c>
    </row>
    <row r="131" spans="1:6" ht="21">
      <c r="A131" s="7" t="s">
        <v>166</v>
      </c>
      <c r="B131" s="8"/>
      <c r="C131" s="8" t="s">
        <v>153</v>
      </c>
      <c r="D131" s="8" t="s">
        <v>154</v>
      </c>
      <c r="E131" s="8" t="s">
        <v>16</v>
      </c>
      <c r="F131" s="9">
        <v>15.81</v>
      </c>
    </row>
    <row r="132" spans="1:6" ht="31.5">
      <c r="A132" s="7" t="s">
        <v>167</v>
      </c>
      <c r="B132" s="8"/>
      <c r="C132" s="8" t="s">
        <v>156</v>
      </c>
      <c r="D132" s="8" t="s">
        <v>430</v>
      </c>
      <c r="E132" s="8" t="s">
        <v>16</v>
      </c>
      <c r="F132" s="9">
        <v>15.81</v>
      </c>
    </row>
    <row r="133" spans="1:6">
      <c r="A133" s="7" t="s">
        <v>168</v>
      </c>
      <c r="B133" s="8"/>
      <c r="C133" s="38" t="s">
        <v>173</v>
      </c>
      <c r="D133" s="8" t="s">
        <v>266</v>
      </c>
      <c r="E133" s="8" t="s">
        <v>16</v>
      </c>
      <c r="F133" s="9">
        <v>15.81</v>
      </c>
    </row>
    <row r="134" spans="1:6">
      <c r="A134" s="23" t="s">
        <v>169</v>
      </c>
      <c r="B134" s="36"/>
      <c r="C134" s="36" t="s">
        <v>267</v>
      </c>
      <c r="D134" s="61" t="s">
        <v>268</v>
      </c>
      <c r="E134" s="61"/>
      <c r="F134" s="61"/>
    </row>
    <row r="135" spans="1:6" ht="21">
      <c r="A135" s="7" t="s">
        <v>170</v>
      </c>
      <c r="B135" s="8"/>
      <c r="C135" s="8" t="s">
        <v>269</v>
      </c>
      <c r="D135" s="8" t="s">
        <v>431</v>
      </c>
      <c r="E135" s="8" t="s">
        <v>15</v>
      </c>
      <c r="F135" s="9">
        <v>12.89</v>
      </c>
    </row>
    <row r="136" spans="1:6" ht="31.5">
      <c r="A136" s="7" t="s">
        <v>362</v>
      </c>
      <c r="B136" s="8"/>
      <c r="C136" s="8" t="s">
        <v>391</v>
      </c>
      <c r="D136" s="8" t="s">
        <v>432</v>
      </c>
      <c r="E136" s="8" t="s">
        <v>15</v>
      </c>
      <c r="F136" s="9">
        <v>51.29</v>
      </c>
    </row>
    <row r="137" spans="1:6" ht="21">
      <c r="A137" s="7" t="s">
        <v>363</v>
      </c>
      <c r="B137" s="8"/>
      <c r="C137" s="8" t="s">
        <v>153</v>
      </c>
      <c r="D137" s="8" t="s">
        <v>154</v>
      </c>
      <c r="E137" s="8" t="s">
        <v>16</v>
      </c>
      <c r="F137" s="9">
        <v>12.84</v>
      </c>
    </row>
    <row r="138" spans="1:6" ht="31.5">
      <c r="A138" s="7" t="s">
        <v>364</v>
      </c>
      <c r="B138" s="8"/>
      <c r="C138" s="8" t="s">
        <v>156</v>
      </c>
      <c r="D138" s="8" t="s">
        <v>430</v>
      </c>
      <c r="E138" s="8" t="s">
        <v>16</v>
      </c>
      <c r="F138" s="9">
        <v>12.84</v>
      </c>
    </row>
    <row r="139" spans="1:6">
      <c r="A139" s="7" t="s">
        <v>392</v>
      </c>
      <c r="B139" s="8"/>
      <c r="C139" s="38" t="s">
        <v>173</v>
      </c>
      <c r="D139" s="8" t="s">
        <v>266</v>
      </c>
      <c r="E139" s="8" t="s">
        <v>16</v>
      </c>
      <c r="F139" s="9">
        <v>12.84</v>
      </c>
    </row>
    <row r="140" spans="1:6">
      <c r="A140" s="23" t="s">
        <v>325</v>
      </c>
      <c r="B140" s="36"/>
      <c r="C140" s="36" t="s">
        <v>175</v>
      </c>
      <c r="D140" s="61" t="s">
        <v>270</v>
      </c>
      <c r="E140" s="61"/>
      <c r="F140" s="61"/>
    </row>
    <row r="141" spans="1:6" ht="31.5">
      <c r="A141" s="7" t="s">
        <v>365</v>
      </c>
      <c r="B141" s="8"/>
      <c r="C141" s="8" t="s">
        <v>271</v>
      </c>
      <c r="D141" s="8" t="s">
        <v>272</v>
      </c>
      <c r="E141" s="8" t="s">
        <v>16</v>
      </c>
      <c r="F141" s="9">
        <v>198.98</v>
      </c>
    </row>
    <row r="142" spans="1:6" ht="31.5">
      <c r="A142" s="7" t="s">
        <v>366</v>
      </c>
      <c r="B142" s="8"/>
      <c r="C142" s="8" t="s">
        <v>273</v>
      </c>
      <c r="D142" s="8" t="s">
        <v>274</v>
      </c>
      <c r="E142" s="8" t="s">
        <v>16</v>
      </c>
      <c r="F142" s="9">
        <v>14.48</v>
      </c>
    </row>
    <row r="143" spans="1:6">
      <c r="A143" s="23" t="s">
        <v>326</v>
      </c>
      <c r="B143" s="36"/>
      <c r="C143" s="36" t="s">
        <v>263</v>
      </c>
      <c r="D143" s="61" t="s">
        <v>275</v>
      </c>
      <c r="E143" s="61"/>
      <c r="F143" s="61"/>
    </row>
    <row r="144" spans="1:6" ht="21">
      <c r="A144" s="7" t="s">
        <v>367</v>
      </c>
      <c r="B144" s="8"/>
      <c r="C144" s="8" t="s">
        <v>276</v>
      </c>
      <c r="D144" s="8" t="s">
        <v>433</v>
      </c>
      <c r="E144" s="8" t="s">
        <v>16</v>
      </c>
      <c r="F144" s="9">
        <v>13.99</v>
      </c>
    </row>
    <row r="145" spans="1:6" ht="21">
      <c r="A145" s="7" t="s">
        <v>368</v>
      </c>
      <c r="B145" s="8"/>
      <c r="C145" s="8" t="s">
        <v>434</v>
      </c>
      <c r="D145" s="8" t="s">
        <v>393</v>
      </c>
      <c r="E145" s="8" t="s">
        <v>15</v>
      </c>
      <c r="F145" s="9">
        <v>63.27</v>
      </c>
    </row>
    <row r="146" spans="1:6" ht="42">
      <c r="A146" s="7" t="s">
        <v>369</v>
      </c>
      <c r="B146" s="8"/>
      <c r="C146" s="8" t="s">
        <v>125</v>
      </c>
      <c r="D146" s="8" t="s">
        <v>435</v>
      </c>
      <c r="E146" s="8" t="s">
        <v>16</v>
      </c>
      <c r="F146" s="9">
        <v>55.92</v>
      </c>
    </row>
    <row r="147" spans="1:6" ht="42">
      <c r="A147" s="7" t="s">
        <v>370</v>
      </c>
      <c r="B147" s="8"/>
      <c r="C147" s="8" t="s">
        <v>125</v>
      </c>
      <c r="D147" s="8" t="s">
        <v>436</v>
      </c>
      <c r="E147" s="8" t="s">
        <v>16</v>
      </c>
      <c r="F147" s="9">
        <v>0.94</v>
      </c>
    </row>
    <row r="148" spans="1:6" ht="31.5">
      <c r="A148" s="7" t="s">
        <v>371</v>
      </c>
      <c r="B148" s="8"/>
      <c r="C148" s="8" t="s">
        <v>277</v>
      </c>
      <c r="D148" s="8" t="s">
        <v>437</v>
      </c>
      <c r="E148" s="8" t="s">
        <v>15</v>
      </c>
      <c r="F148" s="9">
        <v>8.5</v>
      </c>
    </row>
    <row r="149" spans="1:6" ht="21">
      <c r="A149" s="7" t="s">
        <v>372</v>
      </c>
      <c r="B149" s="8"/>
      <c r="C149" s="8" t="s">
        <v>434</v>
      </c>
      <c r="D149" s="8" t="s">
        <v>438</v>
      </c>
      <c r="E149" s="8" t="s">
        <v>15</v>
      </c>
      <c r="F149" s="9">
        <v>32.29</v>
      </c>
    </row>
    <row r="150" spans="1:6">
      <c r="A150" s="23" t="s">
        <v>327</v>
      </c>
      <c r="B150" s="36"/>
      <c r="C150" s="36" t="s">
        <v>278</v>
      </c>
      <c r="D150" s="61" t="s">
        <v>279</v>
      </c>
      <c r="E150" s="61"/>
      <c r="F150" s="61"/>
    </row>
    <row r="151" spans="1:6" ht="42">
      <c r="A151" s="7" t="s">
        <v>373</v>
      </c>
      <c r="B151" s="8"/>
      <c r="C151" s="8" t="s">
        <v>280</v>
      </c>
      <c r="D151" s="8" t="s">
        <v>439</v>
      </c>
      <c r="E151" s="8" t="s">
        <v>27</v>
      </c>
      <c r="F151" s="9">
        <v>11.1</v>
      </c>
    </row>
    <row r="152" spans="1:6">
      <c r="A152" s="23" t="s">
        <v>328</v>
      </c>
      <c r="B152" s="36"/>
      <c r="C152" s="36" t="s">
        <v>278</v>
      </c>
      <c r="D152" s="61" t="s">
        <v>387</v>
      </c>
      <c r="E152" s="61"/>
      <c r="F152" s="61"/>
    </row>
    <row r="153" spans="1:6" ht="31.5">
      <c r="A153" s="7" t="s">
        <v>374</v>
      </c>
      <c r="B153" s="8"/>
      <c r="C153" s="8" t="s">
        <v>281</v>
      </c>
      <c r="D153" s="8" t="s">
        <v>440</v>
      </c>
      <c r="E153" s="8" t="s">
        <v>15</v>
      </c>
      <c r="F153" s="9">
        <v>3.2</v>
      </c>
    </row>
    <row r="154" spans="1:6" ht="31.5">
      <c r="A154" s="7" t="s">
        <v>375</v>
      </c>
      <c r="B154" s="8"/>
      <c r="C154" s="8" t="s">
        <v>281</v>
      </c>
      <c r="D154" s="8" t="s">
        <v>441</v>
      </c>
      <c r="E154" s="8" t="s">
        <v>15</v>
      </c>
      <c r="F154" s="9">
        <v>13.5</v>
      </c>
    </row>
    <row r="155" spans="1:6" ht="42">
      <c r="A155" s="7" t="s">
        <v>376</v>
      </c>
      <c r="B155" s="8"/>
      <c r="C155" s="8" t="s">
        <v>443</v>
      </c>
      <c r="D155" s="8" t="s">
        <v>442</v>
      </c>
      <c r="E155" s="8" t="s">
        <v>15</v>
      </c>
      <c r="F155" s="9">
        <v>90.6</v>
      </c>
    </row>
    <row r="156" spans="1:6" ht="21">
      <c r="A156" s="7" t="s">
        <v>394</v>
      </c>
      <c r="B156" s="8"/>
      <c r="C156" s="8" t="s">
        <v>282</v>
      </c>
      <c r="D156" s="8" t="s">
        <v>444</v>
      </c>
      <c r="E156" s="8" t="s">
        <v>27</v>
      </c>
      <c r="F156" s="9">
        <v>25</v>
      </c>
    </row>
    <row r="157" spans="1:6">
      <c r="A157" s="23" t="s">
        <v>329</v>
      </c>
      <c r="B157" s="36"/>
      <c r="C157" s="36" t="s">
        <v>283</v>
      </c>
      <c r="D157" s="61" t="s">
        <v>321</v>
      </c>
      <c r="E157" s="61"/>
      <c r="F157" s="61"/>
    </row>
    <row r="158" spans="1:6" ht="21">
      <c r="A158" s="7" t="s">
        <v>377</v>
      </c>
      <c r="B158" s="8"/>
      <c r="C158" s="8" t="s">
        <v>284</v>
      </c>
      <c r="D158" s="8" t="s">
        <v>445</v>
      </c>
      <c r="E158" s="8" t="s">
        <v>27</v>
      </c>
      <c r="F158" s="9">
        <v>32</v>
      </c>
    </row>
    <row r="159" spans="1:6">
      <c r="A159" s="23" t="s">
        <v>330</v>
      </c>
      <c r="B159" s="36"/>
      <c r="C159" s="36" t="s">
        <v>285</v>
      </c>
      <c r="D159" s="61" t="s">
        <v>286</v>
      </c>
      <c r="E159" s="61"/>
      <c r="F159" s="61"/>
    </row>
    <row r="160" spans="1:6">
      <c r="A160" s="7" t="s">
        <v>378</v>
      </c>
      <c r="B160" s="8"/>
      <c r="C160" s="8" t="s">
        <v>262</v>
      </c>
      <c r="D160" s="8" t="s">
        <v>287</v>
      </c>
      <c r="E160" s="8" t="s">
        <v>163</v>
      </c>
      <c r="F160" s="9">
        <v>1</v>
      </c>
    </row>
    <row r="161" spans="1:6">
      <c r="A161" s="23" t="s">
        <v>331</v>
      </c>
      <c r="B161" s="36"/>
      <c r="C161" s="36" t="s">
        <v>285</v>
      </c>
      <c r="D161" s="61" t="s">
        <v>388</v>
      </c>
      <c r="E161" s="61"/>
      <c r="F161" s="61"/>
    </row>
    <row r="162" spans="1:6" ht="21">
      <c r="A162" s="7" t="s">
        <v>379</v>
      </c>
      <c r="B162" s="8"/>
      <c r="C162" s="8" t="s">
        <v>395</v>
      </c>
      <c r="D162" s="8" t="s">
        <v>396</v>
      </c>
      <c r="E162" s="8" t="s">
        <v>27</v>
      </c>
      <c r="F162" s="9">
        <v>24</v>
      </c>
    </row>
    <row r="163" spans="1:6">
      <c r="A163" s="23" t="s">
        <v>332</v>
      </c>
      <c r="B163" s="36"/>
      <c r="C163" s="36" t="s">
        <v>288</v>
      </c>
      <c r="D163" s="61" t="s">
        <v>290</v>
      </c>
      <c r="E163" s="61"/>
      <c r="F163" s="61"/>
    </row>
    <row r="164" spans="1:6" ht="21">
      <c r="A164" s="7" t="s">
        <v>380</v>
      </c>
      <c r="B164" s="8"/>
      <c r="C164" s="8" t="s">
        <v>289</v>
      </c>
      <c r="D164" s="8" t="s">
        <v>291</v>
      </c>
      <c r="E164" s="8" t="s">
        <v>27</v>
      </c>
      <c r="F164" s="9">
        <v>18.62</v>
      </c>
    </row>
    <row r="165" spans="1:6" ht="31.5">
      <c r="A165" s="7" t="s">
        <v>397</v>
      </c>
      <c r="B165" s="8"/>
      <c r="C165" s="8" t="s">
        <v>289</v>
      </c>
      <c r="D165" s="8" t="s">
        <v>398</v>
      </c>
      <c r="E165" s="8" t="s">
        <v>27</v>
      </c>
      <c r="F165" s="9">
        <v>1.2</v>
      </c>
    </row>
    <row r="166" spans="1:6">
      <c r="A166" s="23" t="s">
        <v>333</v>
      </c>
      <c r="B166" s="36"/>
      <c r="C166" s="36" t="s">
        <v>288</v>
      </c>
      <c r="D166" s="61" t="s">
        <v>292</v>
      </c>
      <c r="E166" s="61"/>
      <c r="F166" s="61"/>
    </row>
    <row r="167" spans="1:6" ht="21">
      <c r="A167" s="7" t="s">
        <v>381</v>
      </c>
      <c r="B167" s="8"/>
      <c r="C167" s="8" t="s">
        <v>293</v>
      </c>
      <c r="D167" s="8" t="s">
        <v>294</v>
      </c>
      <c r="E167" s="8" t="s">
        <v>16</v>
      </c>
      <c r="F167" s="9">
        <v>0.14000000000000001</v>
      </c>
    </row>
    <row r="168" spans="1:6">
      <c r="A168" s="23" t="s">
        <v>334</v>
      </c>
      <c r="B168" s="36"/>
      <c r="C168" s="36" t="s">
        <v>295</v>
      </c>
      <c r="D168" s="61" t="s">
        <v>296</v>
      </c>
      <c r="E168" s="61"/>
      <c r="F168" s="61"/>
    </row>
    <row r="169" spans="1:6" ht="31.5">
      <c r="A169" s="7" t="s">
        <v>382</v>
      </c>
      <c r="B169" s="8"/>
      <c r="C169" s="8" t="s">
        <v>297</v>
      </c>
      <c r="D169" s="8" t="s">
        <v>447</v>
      </c>
      <c r="E169" s="8" t="s">
        <v>171</v>
      </c>
      <c r="F169" s="9">
        <v>0.32</v>
      </c>
    </row>
    <row r="170" spans="1:6">
      <c r="A170" s="23" t="s">
        <v>335</v>
      </c>
      <c r="B170" s="36"/>
      <c r="C170" s="36" t="s">
        <v>298</v>
      </c>
      <c r="D170" s="61" t="s">
        <v>299</v>
      </c>
      <c r="E170" s="61"/>
      <c r="F170" s="61"/>
    </row>
    <row r="171" spans="1:6" ht="42">
      <c r="A171" s="7" t="s">
        <v>383</v>
      </c>
      <c r="B171" s="8"/>
      <c r="C171" s="8" t="s">
        <v>300</v>
      </c>
      <c r="D171" s="8" t="s">
        <v>446</v>
      </c>
      <c r="E171" s="8" t="s">
        <v>16</v>
      </c>
      <c r="F171" s="9">
        <v>3.8</v>
      </c>
    </row>
    <row r="172" spans="1:6" ht="21">
      <c r="A172" s="7" t="s">
        <v>399</v>
      </c>
      <c r="B172" s="8"/>
      <c r="C172" s="8" t="s">
        <v>301</v>
      </c>
      <c r="D172" s="8" t="s">
        <v>302</v>
      </c>
      <c r="E172" s="8" t="s">
        <v>16</v>
      </c>
      <c r="F172" s="9">
        <v>11.52</v>
      </c>
    </row>
    <row r="173" spans="1:6" ht="31.5">
      <c r="A173" s="7" t="s">
        <v>400</v>
      </c>
      <c r="B173" s="8"/>
      <c r="C173" s="8" t="s">
        <v>303</v>
      </c>
      <c r="D173" s="8" t="s">
        <v>448</v>
      </c>
      <c r="E173" s="8" t="s">
        <v>15</v>
      </c>
      <c r="F173" s="9">
        <v>25.08</v>
      </c>
    </row>
    <row r="174" spans="1:6">
      <c r="A174" s="23" t="s">
        <v>336</v>
      </c>
      <c r="B174" s="36"/>
      <c r="C174" s="36" t="s">
        <v>278</v>
      </c>
      <c r="D174" s="61" t="s">
        <v>305</v>
      </c>
      <c r="E174" s="61"/>
      <c r="F174" s="61"/>
    </row>
    <row r="175" spans="1:6" ht="31.5">
      <c r="A175" s="7" t="s">
        <v>384</v>
      </c>
      <c r="B175" s="8"/>
      <c r="C175" s="8" t="s">
        <v>306</v>
      </c>
      <c r="D175" s="8" t="s">
        <v>307</v>
      </c>
      <c r="E175" s="8" t="s">
        <v>15</v>
      </c>
      <c r="F175" s="9">
        <v>19.07</v>
      </c>
    </row>
    <row r="176" spans="1:6" ht="31.5">
      <c r="A176" s="7" t="s">
        <v>401</v>
      </c>
      <c r="B176" s="8"/>
      <c r="C176" s="8" t="s">
        <v>308</v>
      </c>
      <c r="D176" s="8" t="s">
        <v>309</v>
      </c>
      <c r="E176" s="8" t="s">
        <v>15</v>
      </c>
      <c r="F176" s="9">
        <v>19.07</v>
      </c>
    </row>
    <row r="177" spans="1:6">
      <c r="A177" s="23" t="s">
        <v>337</v>
      </c>
      <c r="B177" s="36"/>
      <c r="C177" s="36" t="s">
        <v>304</v>
      </c>
      <c r="D177" s="61" t="s">
        <v>312</v>
      </c>
      <c r="E177" s="61"/>
      <c r="F177" s="61"/>
    </row>
    <row r="178" spans="1:6">
      <c r="A178" s="7" t="s">
        <v>385</v>
      </c>
      <c r="B178" s="8"/>
      <c r="C178" s="8" t="s">
        <v>310</v>
      </c>
      <c r="D178" s="8" t="s">
        <v>311</v>
      </c>
      <c r="E178" s="8" t="s">
        <v>15</v>
      </c>
      <c r="F178" s="9">
        <v>44.16</v>
      </c>
    </row>
    <row r="179" spans="1:6" ht="21">
      <c r="A179" s="7" t="s">
        <v>405</v>
      </c>
      <c r="B179" s="8"/>
      <c r="C179" s="8" t="s">
        <v>313</v>
      </c>
      <c r="D179" s="8" t="s">
        <v>314</v>
      </c>
      <c r="E179" s="8" t="s">
        <v>15</v>
      </c>
      <c r="F179" s="9">
        <v>25.08</v>
      </c>
    </row>
    <row r="180" spans="1:6" ht="25.5" customHeight="1">
      <c r="A180" s="23" t="s">
        <v>338</v>
      </c>
      <c r="B180" s="36"/>
      <c r="C180" s="36" t="s">
        <v>278</v>
      </c>
      <c r="D180" s="61" t="s">
        <v>490</v>
      </c>
      <c r="E180" s="61"/>
      <c r="F180" s="61"/>
    </row>
    <row r="181" spans="1:6" ht="42">
      <c r="A181" s="7" t="s">
        <v>386</v>
      </c>
      <c r="B181" s="8"/>
      <c r="C181" s="8" t="s">
        <v>316</v>
      </c>
      <c r="D181" s="8" t="s">
        <v>449</v>
      </c>
      <c r="E181" s="8" t="s">
        <v>317</v>
      </c>
      <c r="F181" s="9">
        <v>192.63</v>
      </c>
    </row>
    <row r="182" spans="1:6">
      <c r="A182" s="1"/>
    </row>
    <row r="183" spans="1:6">
      <c r="A183" s="1"/>
    </row>
    <row r="184" spans="1:6">
      <c r="A184" s="1"/>
    </row>
    <row r="185" spans="1:6">
      <c r="A185" s="1"/>
    </row>
    <row r="186" spans="1:6">
      <c r="A186" s="1"/>
    </row>
    <row r="187" spans="1:6">
      <c r="A187" s="1"/>
    </row>
    <row r="188" spans="1:6">
      <c r="A188" s="1"/>
    </row>
    <row r="189" spans="1:6">
      <c r="A189" s="1"/>
    </row>
    <row r="190" spans="1:6">
      <c r="A190" s="1"/>
    </row>
    <row r="191" spans="1:6">
      <c r="A191" s="1"/>
    </row>
    <row r="192" spans="1:6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</sheetData>
  <mergeCells count="39">
    <mergeCell ref="D174:F174"/>
    <mergeCell ref="D180:F180"/>
    <mergeCell ref="D163:F163"/>
    <mergeCell ref="D177:F177"/>
    <mergeCell ref="D170:F170"/>
    <mergeCell ref="D161:F161"/>
    <mergeCell ref="D168:F168"/>
    <mergeCell ref="D126:F126"/>
    <mergeCell ref="D157:F157"/>
    <mergeCell ref="D96:F96"/>
    <mergeCell ref="D111:F111"/>
    <mergeCell ref="D129:F129"/>
    <mergeCell ref="D152:F152"/>
    <mergeCell ref="D159:F159"/>
    <mergeCell ref="D150:F150"/>
    <mergeCell ref="D166:F166"/>
    <mergeCell ref="D125:F125"/>
    <mergeCell ref="D143:F143"/>
    <mergeCell ref="D134:F134"/>
    <mergeCell ref="D140:F140"/>
    <mergeCell ref="D41:F41"/>
    <mergeCell ref="D50:F50"/>
    <mergeCell ref="D74:F74"/>
    <mergeCell ref="D62:F62"/>
    <mergeCell ref="D66:F66"/>
    <mergeCell ref="D34:F34"/>
    <mergeCell ref="D71:F71"/>
    <mergeCell ref="D78:F78"/>
    <mergeCell ref="D98:F98"/>
    <mergeCell ref="D84:F84"/>
    <mergeCell ref="D92:F92"/>
    <mergeCell ref="D95:F95"/>
    <mergeCell ref="D88:F88"/>
    <mergeCell ref="A2:F2"/>
    <mergeCell ref="A5:F5"/>
    <mergeCell ref="D6:F6"/>
    <mergeCell ref="D7:F7"/>
    <mergeCell ref="D20:F20"/>
    <mergeCell ref="D21:F21"/>
  </mergeCells>
  <phoneticPr fontId="3" type="noConversion"/>
  <printOptions horizontalCentered="1"/>
  <pageMargins left="0.78740157480314965" right="0.39370078740157483" top="0.39370078740157483" bottom="0.59055118110236227" header="0.39370078740157483" footer="0.39370078740157483"/>
  <pageSetup paperSize="9" scale="91" orientation="portrait" verticalDpi="0" r:id="rId1"/>
  <headerFooter alignWithMargins="0">
    <oddFooter>Strona &amp;P z &amp;N</oddFooter>
  </headerFooter>
  <rowBreaks count="1" manualBreakCount="1">
    <brk id="1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Tabela El. Scalonych</vt:lpstr>
      <vt:lpstr>Kosztorys</vt:lpstr>
      <vt:lpstr>Przedmiar</vt:lpstr>
      <vt:lpstr>'Tabela El. Scalonych'!Obszar_wydruku</vt:lpstr>
      <vt:lpstr>Kosztorys!Tytuły_wydruku</vt:lpstr>
      <vt:lpstr>Przedmiar!Tytuły_wydruku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Warszawa Wesoła Fabryczna</dc:title>
  <dc:creator>Robert Radacki</dc:creator>
  <cp:lastModifiedBy>PZD7</cp:lastModifiedBy>
  <cp:lastPrinted>2018-02-16T09:01:23Z</cp:lastPrinted>
  <dcterms:created xsi:type="dcterms:W3CDTF">2006-05-28T11:37:18Z</dcterms:created>
  <dcterms:modified xsi:type="dcterms:W3CDTF">2018-02-16T09:02:03Z</dcterms:modified>
</cp:coreProperties>
</file>